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отдел развития телемедицины и интернет-ресурсов\ЭЛН,ИПРА,ЭЦП,Телемедицина\данные на 01.03.2021\"/>
    </mc:Choice>
  </mc:AlternateContent>
  <bookViews>
    <workbookView xWindow="0" yWindow="0" windowWidth="28800" windowHeight="11535"/>
  </bookViews>
  <sheets>
    <sheet name="рейтинг МО на 01.03.2021" sheetId="9" r:id="rId1"/>
    <sheet name="ИПРА" sheetId="10" r:id="rId2"/>
    <sheet name="ФТМК" sheetId="7" r:id="rId3"/>
    <sheet name="ЭЛН на 01.03.2021" sheetId="8" r:id="rId4"/>
    <sheet name="МСЭ" sheetId="36" r:id="rId5"/>
    <sheet name="ф. 057 01.02.2021 - 01.03.2021 " sheetId="34" r:id="rId6"/>
    <sheet name="HSP 01.02.2021- 28.02.2021" sheetId="35" r:id="rId7"/>
  </sheets>
  <definedNames>
    <definedName name="_xlnm._FilterDatabase" localSheetId="6" hidden="1">'HSP 01.02.2021- 28.02.2021'!#REF!</definedName>
    <definedName name="_xlnm._FilterDatabase" localSheetId="1" hidden="1">ИПРА!$A$2:$J$64</definedName>
    <definedName name="_xlnm._FilterDatabase" localSheetId="4" hidden="1">МСЭ!$A$4:$R$76</definedName>
    <definedName name="_xlnm._FilterDatabase" localSheetId="0" hidden="1">'рейтинг МО на 01.03.2021'!$A$3:$J$106</definedName>
    <definedName name="_xlnm._FilterDatabase" localSheetId="5" hidden="1">'ф. 057 01.02.2021 - 01.03.2021 '!#REF!</definedName>
    <definedName name="_xlnm._FilterDatabase" localSheetId="2" hidden="1">ФТМК!$A$4:$AQ$17</definedName>
    <definedName name="_xlnm._FilterDatabase" localSheetId="3" hidden="1">'ЭЛН на 01.03.2021'!$A$4:$W$102</definedName>
    <definedName name="_xlnm.Print_Titles" localSheetId="4">МСЭ!$2:$4</definedName>
    <definedName name="_xlnm.Print_Titles" localSheetId="0">'рейтинг МО на 01.03.2021'!$2:$2</definedName>
    <definedName name="_xlnm.Print_Area" localSheetId="4">МСЭ!$B$1:$O$76</definedName>
    <definedName name="стат" localSheetId="0">#REF!</definedName>
    <definedName name="стат">#REF!</definedName>
    <definedName name="ЭЛЛН" localSheetId="0">#REF!</definedName>
    <definedName name="ЭЛЛН">#REF!</definedName>
  </definedNames>
  <calcPr calcId="152511"/>
</workbook>
</file>

<file path=xl/calcChain.xml><?xml version="1.0" encoding="utf-8"?>
<calcChain xmlns="http://schemas.openxmlformats.org/spreadsheetml/2006/main">
  <c r="A7" i="9" l="1"/>
  <c r="A8" i="9"/>
  <c r="A9" i="9"/>
  <c r="A10" i="9"/>
  <c r="A11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/>
  <c r="A55" i="9" s="1"/>
  <c r="A56" i="9" s="1"/>
  <c r="A57" i="9" s="1"/>
  <c r="A58" i="9" s="1"/>
  <c r="A59" i="9" s="1"/>
  <c r="A60" i="9"/>
  <c r="A61" i="9" s="1"/>
  <c r="A62" i="9" s="1"/>
  <c r="A63" i="9" s="1"/>
  <c r="A64" i="9" s="1"/>
  <c r="A65" i="9" s="1"/>
  <c r="A66" i="9"/>
  <c r="A67" i="9" s="1"/>
  <c r="A68" i="9" s="1"/>
  <c r="A69" i="9" s="1"/>
  <c r="A70" i="9" s="1"/>
  <c r="A71" i="9" s="1"/>
  <c r="A72" i="9"/>
  <c r="A73" i="9" s="1"/>
  <c r="A74" i="9" s="1"/>
  <c r="A75" i="9" s="1"/>
  <c r="A76" i="9" s="1"/>
  <c r="A77" i="9" s="1"/>
  <c r="A78" i="9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5" i="10" l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94" i="8"/>
  <c r="A95" i="8"/>
  <c r="A96" i="8"/>
  <c r="A97" i="8"/>
  <c r="A98" i="8"/>
  <c r="A99" i="8"/>
  <c r="A100" i="8" s="1"/>
  <c r="A101" i="8" s="1"/>
  <c r="A102" i="8" s="1"/>
  <c r="R20" i="10" l="1"/>
  <c r="R19" i="10"/>
  <c r="R18" i="10"/>
  <c r="R17" i="10"/>
  <c r="R16" i="10"/>
  <c r="R15" i="10"/>
  <c r="R14" i="10"/>
  <c r="R13" i="10"/>
  <c r="R12" i="10"/>
  <c r="R11" i="10"/>
  <c r="R10" i="10"/>
  <c r="R9" i="10"/>
  <c r="R8" i="10"/>
  <c r="R40" i="10"/>
  <c r="R7" i="10"/>
  <c r="R6" i="10"/>
  <c r="R5" i="10"/>
  <c r="R4" i="10"/>
  <c r="R33" i="10"/>
  <c r="R3" i="10"/>
  <c r="R30" i="10"/>
  <c r="R29" i="10"/>
  <c r="R28" i="10"/>
  <c r="R27" i="10"/>
  <c r="R26" i="10"/>
  <c r="R25" i="10"/>
  <c r="R24" i="10"/>
  <c r="R23" i="10"/>
  <c r="R22" i="10"/>
  <c r="R21" i="10"/>
  <c r="R64" i="10"/>
  <c r="G76" i="36" l="1"/>
  <c r="F76" i="36"/>
  <c r="G75" i="36"/>
  <c r="F75" i="36"/>
  <c r="G74" i="36"/>
  <c r="F74" i="36"/>
  <c r="G73" i="36"/>
  <c r="F73" i="36"/>
  <c r="G72" i="36"/>
  <c r="F72" i="36"/>
  <c r="G71" i="36"/>
  <c r="F71" i="36"/>
  <c r="G70" i="36"/>
  <c r="F70" i="36"/>
  <c r="G69" i="36"/>
  <c r="F69" i="36"/>
  <c r="G68" i="36"/>
  <c r="F68" i="36"/>
  <c r="G67" i="36"/>
  <c r="F67" i="36"/>
  <c r="G66" i="36"/>
  <c r="F66" i="36"/>
  <c r="G65" i="36"/>
  <c r="F65" i="36"/>
  <c r="G64" i="36"/>
  <c r="F64" i="36"/>
  <c r="G63" i="36"/>
  <c r="F63" i="36"/>
  <c r="G62" i="36"/>
  <c r="F62" i="36"/>
  <c r="G61" i="36"/>
  <c r="F61" i="36"/>
  <c r="G60" i="36"/>
  <c r="F60" i="36"/>
  <c r="G59" i="36"/>
  <c r="F59" i="36"/>
  <c r="G58" i="36"/>
  <c r="F58" i="36"/>
  <c r="G57" i="36"/>
  <c r="F57" i="36"/>
  <c r="N56" i="36"/>
  <c r="G56" i="36"/>
  <c r="F56" i="36"/>
  <c r="N55" i="36"/>
  <c r="G55" i="36"/>
  <c r="F55" i="36"/>
  <c r="N54" i="36"/>
  <c r="G54" i="36"/>
  <c r="F54" i="36"/>
  <c r="N53" i="36"/>
  <c r="G53" i="36"/>
  <c r="F53" i="36"/>
  <c r="N52" i="36"/>
  <c r="G52" i="36"/>
  <c r="F52" i="36"/>
  <c r="N51" i="36"/>
  <c r="G51" i="36"/>
  <c r="F51" i="36"/>
  <c r="N50" i="36"/>
  <c r="G50" i="36"/>
  <c r="F50" i="36"/>
  <c r="N49" i="36"/>
  <c r="G49" i="36"/>
  <c r="F49" i="36"/>
  <c r="G48" i="36"/>
  <c r="F48" i="36"/>
  <c r="N47" i="36"/>
  <c r="G47" i="36"/>
  <c r="F47" i="36"/>
  <c r="N46" i="36"/>
  <c r="G46" i="36"/>
  <c r="F46" i="36"/>
  <c r="N45" i="36"/>
  <c r="G45" i="36"/>
  <c r="F45" i="36"/>
  <c r="N44" i="36"/>
  <c r="G44" i="36"/>
  <c r="F44" i="36"/>
  <c r="N43" i="36"/>
  <c r="G43" i="36"/>
  <c r="F43" i="36"/>
  <c r="N42" i="36"/>
  <c r="G42" i="36"/>
  <c r="F42" i="36"/>
  <c r="N41" i="36"/>
  <c r="G41" i="36"/>
  <c r="F41" i="36"/>
  <c r="N40" i="36"/>
  <c r="G40" i="36"/>
  <c r="F40" i="36"/>
  <c r="N39" i="36"/>
  <c r="G39" i="36"/>
  <c r="F39" i="36"/>
  <c r="N38" i="36"/>
  <c r="G38" i="36"/>
  <c r="F38" i="36"/>
  <c r="N37" i="36"/>
  <c r="G37" i="36"/>
  <c r="F37" i="36"/>
  <c r="N36" i="36"/>
  <c r="G36" i="36"/>
  <c r="F36" i="36"/>
  <c r="N35" i="36"/>
  <c r="G35" i="36"/>
  <c r="F35" i="36"/>
  <c r="N34" i="36"/>
  <c r="G34" i="36"/>
  <c r="F34" i="36"/>
  <c r="N33" i="36"/>
  <c r="G33" i="36"/>
  <c r="F33" i="36"/>
  <c r="N32" i="36"/>
  <c r="G32" i="36"/>
  <c r="F32" i="36"/>
  <c r="N31" i="36"/>
  <c r="G31" i="36"/>
  <c r="F31" i="36"/>
  <c r="N30" i="36"/>
  <c r="G30" i="36"/>
  <c r="F30" i="36"/>
  <c r="N29" i="36"/>
  <c r="G29" i="36"/>
  <c r="F29" i="36"/>
  <c r="N28" i="36"/>
  <c r="G28" i="36"/>
  <c r="F28" i="36"/>
  <c r="N27" i="36"/>
  <c r="G27" i="36"/>
  <c r="F27" i="36"/>
  <c r="N26" i="36"/>
  <c r="G26" i="36"/>
  <c r="F26" i="36"/>
  <c r="N25" i="36"/>
  <c r="G25" i="36"/>
  <c r="F25" i="36"/>
  <c r="N24" i="36"/>
  <c r="G24" i="36"/>
  <c r="F24" i="36"/>
  <c r="N23" i="36"/>
  <c r="G23" i="36"/>
  <c r="F23" i="36"/>
  <c r="N22" i="36"/>
  <c r="G22" i="36"/>
  <c r="F22" i="36"/>
  <c r="N21" i="36"/>
  <c r="G21" i="36"/>
  <c r="F21" i="36"/>
  <c r="N20" i="36"/>
  <c r="G20" i="36"/>
  <c r="F20" i="36"/>
  <c r="N19" i="36"/>
  <c r="G19" i="36"/>
  <c r="F19" i="36"/>
  <c r="N18" i="36"/>
  <c r="G18" i="36"/>
  <c r="F18" i="36"/>
  <c r="N17" i="36"/>
  <c r="G17" i="36"/>
  <c r="F17" i="36"/>
  <c r="N16" i="36"/>
  <c r="G16" i="36"/>
  <c r="F16" i="36"/>
  <c r="N15" i="36"/>
  <c r="G15" i="36"/>
  <c r="F15" i="36"/>
  <c r="N14" i="36"/>
  <c r="G14" i="36"/>
  <c r="F14" i="36"/>
  <c r="N13" i="36"/>
  <c r="G13" i="36"/>
  <c r="F13" i="36"/>
  <c r="N12" i="36"/>
  <c r="G12" i="36"/>
  <c r="F12" i="36"/>
  <c r="N11" i="36"/>
  <c r="G11" i="36"/>
  <c r="F11" i="36"/>
  <c r="N10" i="36"/>
  <c r="G10" i="36"/>
  <c r="F10" i="36"/>
  <c r="N9" i="36"/>
  <c r="G9" i="36"/>
  <c r="F9" i="36"/>
  <c r="N8" i="36"/>
  <c r="G8" i="36"/>
  <c r="F8" i="36"/>
  <c r="N7" i="36"/>
  <c r="G7" i="36"/>
  <c r="F7" i="36"/>
  <c r="N6" i="36"/>
  <c r="G6" i="36"/>
  <c r="F6" i="36"/>
  <c r="N5" i="36"/>
  <c r="G5" i="36"/>
  <c r="F5" i="36"/>
  <c r="A5" i="36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M4" i="36"/>
  <c r="L4" i="36"/>
  <c r="K4" i="36"/>
  <c r="J4" i="36"/>
  <c r="I4" i="36"/>
  <c r="H4" i="36"/>
  <c r="E4" i="36"/>
  <c r="D4" i="36"/>
  <c r="F4" i="36" l="1"/>
  <c r="G4" i="36"/>
  <c r="CF4" i="7"/>
  <c r="E88" i="35" l="1"/>
  <c r="E87" i="35"/>
  <c r="E86" i="35"/>
  <c r="E85" i="35"/>
  <c r="E84" i="35"/>
  <c r="E83" i="35"/>
  <c r="E82" i="35"/>
  <c r="E81" i="35"/>
  <c r="E80" i="35"/>
  <c r="E79" i="35"/>
  <c r="E78" i="35"/>
  <c r="E77" i="35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60" i="34" l="1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6" i="34"/>
  <c r="CF5" i="7" l="1"/>
  <c r="CF6" i="7"/>
  <c r="CF14" i="7"/>
  <c r="CF8" i="7"/>
  <c r="CF7" i="7"/>
  <c r="CF13" i="7"/>
  <c r="CF11" i="7"/>
  <c r="CF9" i="7"/>
  <c r="CF12" i="7"/>
  <c r="CF10" i="7"/>
  <c r="W70" i="8" l="1"/>
  <c r="W24" i="8"/>
  <c r="T61" i="8"/>
  <c r="T101" i="8"/>
  <c r="T63" i="8"/>
  <c r="T90" i="8"/>
  <c r="T55" i="8"/>
  <c r="T45" i="8"/>
  <c r="T60" i="8"/>
  <c r="T39" i="8"/>
  <c r="T96" i="8"/>
  <c r="T93" i="8"/>
  <c r="T100" i="8"/>
  <c r="T23" i="8"/>
  <c r="T88" i="8"/>
  <c r="T62" i="8"/>
  <c r="T72" i="8"/>
  <c r="T48" i="8"/>
  <c r="T56" i="8"/>
  <c r="T30" i="8"/>
  <c r="T31" i="8"/>
  <c r="T102" i="8"/>
  <c r="T68" i="8"/>
  <c r="T76" i="8"/>
  <c r="T33" i="8"/>
  <c r="T53" i="8"/>
  <c r="T52" i="8"/>
  <c r="T49" i="8"/>
  <c r="T82" i="8"/>
  <c r="T51" i="8"/>
  <c r="T89" i="8"/>
  <c r="T99" i="8"/>
  <c r="T86" i="8"/>
  <c r="T95" i="8"/>
  <c r="T87" i="8"/>
  <c r="T42" i="8"/>
  <c r="T98" i="8"/>
  <c r="T78" i="8"/>
  <c r="T57" i="8"/>
  <c r="T83" i="8"/>
  <c r="T43" i="8"/>
  <c r="T11" i="8"/>
  <c r="T70" i="8"/>
  <c r="T41" i="8"/>
  <c r="T24" i="8"/>
  <c r="T79" i="8"/>
  <c r="T5" i="8"/>
  <c r="T97" i="8"/>
  <c r="T32" i="8"/>
  <c r="T47" i="8"/>
  <c r="T44" i="8"/>
  <c r="T85" i="8"/>
  <c r="T21" i="8"/>
  <c r="T20" i="8"/>
  <c r="T15" i="8"/>
  <c r="T35" i="8"/>
  <c r="T17" i="8"/>
  <c r="T81" i="8"/>
  <c r="T67" i="8"/>
  <c r="T14" i="8"/>
  <c r="T46" i="8"/>
  <c r="T12" i="8"/>
  <c r="T19" i="8"/>
  <c r="T18" i="8"/>
  <c r="T10" i="8"/>
  <c r="T22" i="8"/>
  <c r="T13" i="8"/>
  <c r="T9" i="8"/>
  <c r="T73" i="8"/>
  <c r="T36" i="8"/>
  <c r="T7" i="8"/>
  <c r="T69" i="8"/>
  <c r="T8" i="8"/>
  <c r="T6" i="8"/>
  <c r="T50" i="8"/>
  <c r="T38" i="8"/>
  <c r="T65" i="8"/>
  <c r="T92" i="8"/>
  <c r="T29" i="8"/>
  <c r="T40" i="8"/>
  <c r="T28" i="8"/>
  <c r="T25" i="8"/>
  <c r="T16" i="8"/>
  <c r="T64" i="8"/>
  <c r="T75" i="8"/>
  <c r="T54" i="8"/>
  <c r="T66" i="8"/>
  <c r="T58" i="8"/>
  <c r="T59" i="8"/>
  <c r="T34" i="8"/>
  <c r="T84" i="8"/>
  <c r="T37" i="8"/>
  <c r="T80" i="8"/>
  <c r="T26" i="8"/>
  <c r="T94" i="8"/>
  <c r="T71" i="8"/>
  <c r="T27" i="8"/>
  <c r="T74" i="8"/>
  <c r="T91" i="8"/>
  <c r="T77" i="8"/>
  <c r="W36" i="8"/>
  <c r="W61" i="8"/>
  <c r="W101" i="8"/>
  <c r="W63" i="8"/>
  <c r="W39" i="8"/>
  <c r="W96" i="8"/>
  <c r="W93" i="8"/>
  <c r="W23" i="8"/>
  <c r="W88" i="8"/>
  <c r="W72" i="8"/>
  <c r="W48" i="8"/>
  <c r="W56" i="8"/>
  <c r="W30" i="8"/>
  <c r="W31" i="8"/>
  <c r="W102" i="8"/>
  <c r="W68" i="8"/>
  <c r="W76" i="8"/>
  <c r="W33" i="8"/>
  <c r="W53" i="8"/>
  <c r="W52" i="8"/>
  <c r="W51" i="8"/>
  <c r="W89" i="8"/>
  <c r="W86" i="8"/>
  <c r="W95" i="8"/>
  <c r="W87" i="8"/>
  <c r="W83" i="8"/>
  <c r="W11" i="8"/>
  <c r="W5" i="8"/>
  <c r="W97" i="8"/>
  <c r="W32" i="8"/>
  <c r="W47" i="8"/>
  <c r="W44" i="8"/>
  <c r="W15" i="8"/>
  <c r="W81" i="8"/>
  <c r="W67" i="8"/>
  <c r="W14" i="8"/>
  <c r="W46" i="8"/>
  <c r="W12" i="8"/>
  <c r="W19" i="8"/>
  <c r="W18" i="8"/>
  <c r="W22" i="8"/>
  <c r="W13" i="8"/>
  <c r="W9" i="8"/>
  <c r="W73" i="8"/>
  <c r="W69" i="8"/>
  <c r="W8" i="8"/>
  <c r="W6" i="8"/>
  <c r="W50" i="8"/>
  <c r="W65" i="8"/>
  <c r="W92" i="8"/>
  <c r="W29" i="8"/>
  <c r="W28" i="8"/>
  <c r="W25" i="8"/>
  <c r="W16" i="8"/>
  <c r="W64" i="8"/>
  <c r="W75" i="8"/>
  <c r="W54" i="8"/>
  <c r="W66" i="8"/>
  <c r="W58" i="8"/>
  <c r="W59" i="8"/>
  <c r="W34" i="8"/>
  <c r="W84" i="8"/>
  <c r="W37" i="8"/>
  <c r="W80" i="8"/>
  <c r="W26" i="8"/>
  <c r="W94" i="8"/>
  <c r="W71" i="8"/>
  <c r="W27" i="8"/>
  <c r="W91" i="8"/>
  <c r="W74" i="8"/>
  <c r="D5" i="9" l="1"/>
  <c r="D9" i="9" l="1"/>
  <c r="D58" i="9" l="1"/>
  <c r="D93" i="9"/>
  <c r="D80" i="9"/>
  <c r="D35" i="9"/>
  <c r="D78" i="9"/>
  <c r="D77" i="9"/>
  <c r="D11" i="9"/>
  <c r="D24" i="9"/>
  <c r="D23" i="9"/>
  <c r="D52" i="9"/>
  <c r="D7" i="9"/>
  <c r="D16" i="9"/>
  <c r="D26" i="9"/>
  <c r="D57" i="9"/>
  <c r="D42" i="9"/>
  <c r="D106" i="9"/>
  <c r="D56" i="9"/>
  <c r="D25" i="9"/>
  <c r="D94" i="9"/>
  <c r="D69" i="9"/>
  <c r="D103" i="9"/>
  <c r="D38" i="9"/>
  <c r="D30" i="9"/>
  <c r="D79" i="9"/>
  <c r="D34" i="9"/>
  <c r="D33" i="9"/>
  <c r="D4" i="9"/>
  <c r="D87" i="9"/>
  <c r="D8" i="9"/>
  <c r="D22" i="9"/>
  <c r="D13" i="9"/>
  <c r="D63" i="9"/>
  <c r="D96" i="9"/>
  <c r="D50" i="9"/>
  <c r="D46" i="9"/>
  <c r="D37" i="9"/>
  <c r="D17" i="9"/>
  <c r="D29" i="9"/>
  <c r="D20" i="9"/>
  <c r="D32" i="9"/>
  <c r="D15" i="9"/>
  <c r="D95" i="9"/>
  <c r="D31" i="9"/>
  <c r="D62" i="9"/>
  <c r="D14" i="9"/>
  <c r="D49" i="9"/>
  <c r="D10" i="9"/>
  <c r="D12" i="9"/>
  <c r="D89" i="9"/>
  <c r="D76" i="9"/>
  <c r="D88" i="9"/>
  <c r="D47" i="9"/>
  <c r="D28" i="9"/>
  <c r="D51" i="9"/>
  <c r="D19" i="9"/>
  <c r="D102" i="9"/>
  <c r="D44" i="9"/>
  <c r="D27" i="9"/>
  <c r="D81" i="9"/>
  <c r="D74" i="9"/>
  <c r="D59" i="9"/>
  <c r="D72" i="9"/>
  <c r="D43" i="9"/>
  <c r="D70" i="9"/>
  <c r="D67" i="9"/>
  <c r="D40" i="9"/>
  <c r="D84" i="9"/>
  <c r="D39" i="9"/>
  <c r="D54" i="9"/>
  <c r="D82" i="9"/>
  <c r="D36" i="9"/>
  <c r="D66" i="9"/>
  <c r="D53" i="9"/>
  <c r="D90" i="9"/>
  <c r="D65" i="9"/>
  <c r="D64" i="9"/>
  <c r="D61" i="9"/>
  <c r="D21" i="9"/>
  <c r="D86" i="9"/>
  <c r="D41" i="9"/>
  <c r="D92" i="9"/>
  <c r="D48" i="9"/>
  <c r="D6" i="9"/>
  <c r="D45" i="9"/>
  <c r="D60" i="9"/>
  <c r="D73" i="9"/>
  <c r="D71" i="9"/>
  <c r="D18" i="9"/>
  <c r="D55" i="9"/>
  <c r="D91" i="9"/>
  <c r="D83" i="9"/>
  <c r="D105" i="9"/>
  <c r="D68" i="9"/>
  <c r="D100" i="9"/>
  <c r="D98" i="9"/>
  <c r="D97" i="9"/>
  <c r="D75" i="9"/>
  <c r="D101" i="9"/>
  <c r="D85" i="9"/>
  <c r="D99" i="9"/>
  <c r="D104" i="9"/>
  <c r="J91" i="8" l="1"/>
  <c r="J74" i="8"/>
  <c r="J27" i="8"/>
  <c r="J71" i="8"/>
  <c r="J94" i="8"/>
  <c r="J26" i="8"/>
  <c r="J80" i="8"/>
  <c r="J37" i="8"/>
  <c r="J84" i="8"/>
  <c r="J34" i="8"/>
  <c r="J59" i="8"/>
  <c r="J58" i="8"/>
  <c r="J66" i="8"/>
  <c r="J54" i="8"/>
  <c r="J75" i="8"/>
  <c r="J64" i="8"/>
  <c r="J16" i="8"/>
  <c r="J25" i="8"/>
  <c r="J28" i="8"/>
  <c r="J40" i="8"/>
  <c r="J29" i="8"/>
  <c r="J92" i="8"/>
  <c r="J65" i="8"/>
  <c r="J38" i="8"/>
  <c r="J50" i="8"/>
  <c r="J6" i="8"/>
  <c r="J8" i="8"/>
  <c r="J69" i="8"/>
  <c r="J7" i="8"/>
  <c r="J36" i="8"/>
  <c r="J73" i="8"/>
  <c r="J9" i="8"/>
  <c r="J13" i="8"/>
  <c r="J22" i="8"/>
  <c r="J10" i="8"/>
  <c r="J18" i="8"/>
  <c r="J19" i="8"/>
  <c r="J12" i="8"/>
  <c r="J46" i="8"/>
  <c r="J14" i="8"/>
  <c r="J67" i="8"/>
  <c r="J81" i="8"/>
  <c r="J17" i="8"/>
  <c r="J35" i="8"/>
  <c r="J15" i="8"/>
  <c r="J20" i="8"/>
  <c r="J21" i="8"/>
  <c r="J85" i="8"/>
  <c r="J44" i="8"/>
  <c r="J47" i="8"/>
  <c r="J32" i="8"/>
  <c r="J97" i="8"/>
  <c r="J5" i="8"/>
  <c r="J79" i="8"/>
  <c r="J24" i="8"/>
  <c r="J41" i="8"/>
  <c r="J70" i="8"/>
  <c r="J11" i="8"/>
  <c r="J43" i="8"/>
  <c r="J83" i="8"/>
  <c r="J57" i="8"/>
  <c r="J78" i="8"/>
  <c r="J98" i="8"/>
  <c r="J42" i="8"/>
  <c r="J87" i="8"/>
  <c r="J95" i="8"/>
  <c r="J86" i="8"/>
  <c r="J99" i="8"/>
  <c r="J89" i="8"/>
  <c r="J51" i="8"/>
  <c r="J82" i="8"/>
  <c r="J49" i="8"/>
  <c r="J52" i="8"/>
  <c r="J53" i="8"/>
  <c r="J33" i="8"/>
  <c r="J76" i="8"/>
  <c r="J68" i="8"/>
  <c r="J102" i="8"/>
  <c r="J31" i="8"/>
  <c r="J30" i="8"/>
  <c r="J56" i="8"/>
  <c r="J48" i="8"/>
  <c r="J72" i="8"/>
  <c r="J62" i="8"/>
  <c r="J88" i="8"/>
  <c r="J23" i="8"/>
  <c r="J100" i="8"/>
  <c r="J93" i="8"/>
  <c r="J96" i="8"/>
  <c r="J39" i="8"/>
  <c r="J60" i="8"/>
  <c r="J45" i="8"/>
  <c r="J55" i="8"/>
  <c r="J90" i="8"/>
  <c r="J63" i="8"/>
  <c r="J101" i="8"/>
  <c r="J61" i="8"/>
  <c r="J77" i="8"/>
  <c r="G77" i="8" l="1"/>
  <c r="G91" i="8"/>
  <c r="G74" i="8"/>
  <c r="G27" i="8"/>
  <c r="G71" i="8"/>
  <c r="G94" i="8"/>
  <c r="G26" i="8"/>
  <c r="G80" i="8"/>
  <c r="G37" i="8"/>
  <c r="G84" i="8"/>
  <c r="G34" i="8"/>
  <c r="G59" i="8"/>
  <c r="G58" i="8"/>
  <c r="G66" i="8"/>
  <c r="G54" i="8"/>
  <c r="G75" i="8"/>
  <c r="G64" i="8"/>
  <c r="G16" i="8"/>
  <c r="G25" i="8"/>
  <c r="G28" i="8"/>
  <c r="G40" i="8"/>
  <c r="G29" i="8"/>
  <c r="G92" i="8"/>
  <c r="G65" i="8"/>
  <c r="G38" i="8"/>
  <c r="G50" i="8"/>
  <c r="G6" i="8"/>
  <c r="G8" i="8"/>
  <c r="G69" i="8"/>
  <c r="G7" i="8"/>
  <c r="G36" i="8"/>
  <c r="G73" i="8"/>
  <c r="G9" i="8"/>
  <c r="G13" i="8"/>
  <c r="G22" i="8"/>
  <c r="G10" i="8"/>
  <c r="G19" i="8"/>
  <c r="G12" i="8"/>
  <c r="G46" i="8"/>
  <c r="G14" i="8"/>
  <c r="G67" i="8"/>
  <c r="G81" i="8"/>
  <c r="G17" i="8"/>
  <c r="G35" i="8"/>
  <c r="G15" i="8"/>
  <c r="G20" i="8"/>
  <c r="G21" i="8"/>
  <c r="G85" i="8"/>
  <c r="G44" i="8"/>
  <c r="G47" i="8"/>
  <c r="G32" i="8"/>
  <c r="G97" i="8"/>
  <c r="G5" i="8"/>
  <c r="G79" i="8"/>
  <c r="G24" i="8"/>
  <c r="G41" i="8"/>
  <c r="G70" i="8"/>
  <c r="G11" i="8"/>
  <c r="G43" i="8"/>
  <c r="G83" i="8"/>
  <c r="G57" i="8"/>
  <c r="G78" i="8"/>
  <c r="G98" i="8"/>
  <c r="G42" i="8"/>
  <c r="G87" i="8"/>
  <c r="G95" i="8"/>
  <c r="G86" i="8"/>
  <c r="G99" i="8"/>
  <c r="G89" i="8"/>
  <c r="G51" i="8"/>
  <c r="G82" i="8"/>
  <c r="G49" i="8"/>
  <c r="G52" i="8"/>
  <c r="G53" i="8"/>
  <c r="G33" i="8"/>
  <c r="G76" i="8"/>
  <c r="G68" i="8"/>
  <c r="G102" i="8"/>
  <c r="G31" i="8"/>
  <c r="G30" i="8"/>
  <c r="G56" i="8"/>
  <c r="G48" i="8"/>
  <c r="G72" i="8"/>
  <c r="G62" i="8"/>
  <c r="G88" i="8"/>
  <c r="G23" i="8"/>
  <c r="G100" i="8"/>
  <c r="G93" i="8"/>
  <c r="G96" i="8"/>
  <c r="G39" i="8"/>
  <c r="G60" i="8"/>
  <c r="G45" i="8"/>
  <c r="G55" i="8"/>
  <c r="G90" i="8"/>
  <c r="G63" i="8"/>
  <c r="G101" i="8"/>
  <c r="G61" i="8"/>
  <c r="G18" i="8"/>
  <c r="F22" i="10" l="1"/>
  <c r="F30" i="10"/>
  <c r="F23" i="10"/>
  <c r="F62" i="10"/>
  <c r="F20" i="10"/>
  <c r="F17" i="10"/>
  <c r="F16" i="10"/>
  <c r="F42" i="10"/>
  <c r="F5" i="10"/>
  <c r="F24" i="10"/>
  <c r="F4" i="10"/>
  <c r="F35" i="10"/>
  <c r="F33" i="10"/>
  <c r="F32" i="10"/>
  <c r="F28" i="10"/>
  <c r="F3" i="10"/>
  <c r="F64" i="10"/>
  <c r="F29" i="10"/>
  <c r="F27" i="10"/>
  <c r="F10" i="10"/>
  <c r="F44" i="10"/>
  <c r="D102" i="8"/>
  <c r="D69" i="8"/>
  <c r="D94" i="8"/>
  <c r="D82" i="8"/>
  <c r="D98" i="8"/>
  <c r="D89" i="8"/>
  <c r="D96" i="8"/>
  <c r="D101" i="8"/>
  <c r="D85" i="8"/>
  <c r="D95" i="8"/>
  <c r="D97" i="8"/>
  <c r="D49" i="8"/>
  <c r="D52" i="8"/>
  <c r="D58" i="8"/>
  <c r="D92" i="8"/>
  <c r="D87" i="8"/>
  <c r="D91" i="8"/>
  <c r="D84" i="8"/>
  <c r="D100" i="8"/>
  <c r="D93" i="8"/>
  <c r="D28" i="8"/>
  <c r="D65" i="8"/>
  <c r="D86" i="8"/>
  <c r="D83" i="8"/>
  <c r="D72" i="8"/>
  <c r="D50" i="8"/>
  <c r="D80" i="8"/>
  <c r="D70" i="8"/>
  <c r="D67" i="8"/>
  <c r="D39" i="8"/>
  <c r="D53" i="8"/>
  <c r="D48" i="8"/>
  <c r="D63" i="8"/>
  <c r="D99" i="8"/>
  <c r="D74" i="8"/>
  <c r="D47" i="8"/>
  <c r="D75" i="8"/>
  <c r="D62" i="8"/>
  <c r="D30" i="8"/>
  <c r="D71" i="8"/>
  <c r="D43" i="8"/>
  <c r="D78" i="8"/>
  <c r="D23" i="8"/>
  <c r="D61" i="8"/>
  <c r="D68" i="8"/>
  <c r="D24" i="8"/>
  <c r="D88" i="8"/>
  <c r="D77" i="8"/>
  <c r="D66" i="8"/>
  <c r="D32" i="8"/>
  <c r="D90" i="8"/>
  <c r="D59" i="8"/>
  <c r="D64" i="8"/>
  <c r="D41" i="8"/>
  <c r="D56" i="8"/>
  <c r="D51" i="8"/>
  <c r="D26" i="8"/>
  <c r="D54" i="8"/>
  <c r="D27" i="8"/>
  <c r="D76" i="8"/>
  <c r="D60" i="8"/>
  <c r="D40" i="8"/>
  <c r="D33" i="8"/>
  <c r="D19" i="8"/>
  <c r="D36" i="8"/>
  <c r="D73" i="8"/>
  <c r="D81" i="8"/>
  <c r="D25" i="8"/>
  <c r="D34" i="8"/>
  <c r="D38" i="8"/>
  <c r="D44" i="8"/>
  <c r="D37" i="8"/>
  <c r="D29" i="8"/>
  <c r="D21" i="8"/>
  <c r="D14" i="8"/>
  <c r="D46" i="8"/>
  <c r="D11" i="8"/>
  <c r="D16" i="8"/>
  <c r="D57" i="8"/>
  <c r="D13" i="8"/>
  <c r="D22" i="8"/>
  <c r="D31" i="8"/>
  <c r="D12" i="8"/>
  <c r="D20" i="8"/>
  <c r="D15" i="8"/>
  <c r="D10" i="8"/>
  <c r="D45" i="8"/>
  <c r="D17" i="8"/>
  <c r="D5" i="8"/>
  <c r="D6" i="8"/>
  <c r="D9" i="8"/>
  <c r="D8" i="8"/>
  <c r="D7" i="8"/>
  <c r="D42" i="8"/>
  <c r="D55" i="8"/>
  <c r="D79" i="8"/>
  <c r="D35" i="8"/>
  <c r="D18" i="8"/>
  <c r="AB12" i="7"/>
  <c r="M12" i="7"/>
  <c r="M15" i="7"/>
  <c r="AB5" i="7"/>
  <c r="M5" i="7"/>
  <c r="AB10" i="7"/>
  <c r="M10" i="7"/>
  <c r="AB11" i="7"/>
  <c r="M11" i="7"/>
  <c r="AB16" i="7"/>
  <c r="M16" i="7"/>
  <c r="AB14" i="7"/>
  <c r="M14" i="7"/>
  <c r="AB7" i="7"/>
  <c r="M7" i="7"/>
  <c r="M17" i="7"/>
  <c r="AB9" i="7"/>
  <c r="M9" i="7"/>
  <c r="AB4" i="7"/>
  <c r="M4" i="7"/>
  <c r="AB8" i="7"/>
  <c r="M8" i="7"/>
  <c r="A4" i="10" l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4" i="9"/>
  <c r="A5" i="9"/>
  <c r="A6" i="9"/>
</calcChain>
</file>

<file path=xl/sharedStrings.xml><?xml version="1.0" encoding="utf-8"?>
<sst xmlns="http://schemas.openxmlformats.org/spreadsheetml/2006/main" count="877" uniqueCount="370">
  <si>
    <t>№пп</t>
  </si>
  <si>
    <t>Код МО</t>
  </si>
  <si>
    <t>Наименование МО</t>
  </si>
  <si>
    <t>Незакрытые и просроченные ИПРА, которые имеют установленный срок 
на 01.02.2020</t>
  </si>
  <si>
    <t>Незакрытые и просроченные ИПРА, которые имеют установленный срок 
на 01.03.2020</t>
  </si>
  <si>
    <t>динамика</t>
  </si>
  <si>
    <t>Незакрытые и просроченные ИПРА, которые имеют установленный срок 
на 01.04.2020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</si>
  <si>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</si>
  <si>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</si>
  <si>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</si>
  <si>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</si>
  <si>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</si>
  <si>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</si>
  <si>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</si>
  <si>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</si>
  <si>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</si>
  <si>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</si>
  <si>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</si>
  <si>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</si>
  <si>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</si>
  <si>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</si>
  <si>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</si>
  <si>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</si>
  <si>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</si>
  <si>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</si>
  <si>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</si>
  <si>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</si>
  <si>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</si>
  <si>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</si>
  <si>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</si>
  <si>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</si>
  <si>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</si>
  <si>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</si>
  <si>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</si>
  <si>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</si>
  <si>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</si>
  <si>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</si>
  <si>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</si>
  <si>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</si>
  <si>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</si>
  <si>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</si>
  <si>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</si>
  <si>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</si>
  <si>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</si>
  <si>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</si>
  <si>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</si>
  <si>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</si>
  <si>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</si>
  <si>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</si>
  <si>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</si>
  <si>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</si>
  <si>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</si>
  <si>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</si>
  <si>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</si>
  <si>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</si>
  <si>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</si>
  <si>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</si>
  <si>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</si>
  <si>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</si>
  <si>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</si>
  <si>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</si>
  <si>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</si>
  <si>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</si>
  <si>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</si>
  <si>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</si>
  <si>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</si>
  <si>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</si>
  <si>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</si>
  <si>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Незакрытые и просроченные ИПРА, которые имеют установленный срок на 01.06.2020</t>
  </si>
  <si>
    <t>№ п/п</t>
  </si>
  <si>
    <t>код МО</t>
  </si>
  <si>
    <t>Наименование медицинской организации</t>
  </si>
  <si>
    <t>всего БЛ 
2 месяца 2020</t>
  </si>
  <si>
    <t>Всего ББЛ 
2 месяца 2020</t>
  </si>
  <si>
    <t>Количество ЭЛН, выписанных в МИС 2 месяца 2020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</si>
  <si>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</si>
  <si>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</si>
  <si>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</si>
  <si>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</si>
  <si>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</si>
  <si>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</si>
  <si>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</si>
  <si>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</si>
  <si>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</si>
  <si>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</si>
  <si>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</si>
  <si>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</si>
  <si>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</si>
  <si>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</si>
  <si>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</si>
  <si>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</si>
  <si>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</si>
  <si>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</si>
  <si>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</si>
  <si>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</si>
  <si>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"Самарская областная клиническая больница им. В.Д. Середавина"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</si>
  <si>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</si>
  <si>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</si>
  <si>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</si>
  <si>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</si>
  <si>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</si>
  <si>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</si>
  <si>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</si>
  <si>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</si>
  <si>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</si>
  <si>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</si>
  <si>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</si>
  <si>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</si>
  <si>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</si>
  <si>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</si>
  <si>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</si>
  <si>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</si>
  <si>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</si>
  <si>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</si>
  <si>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</si>
  <si>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 xml:space="preserve">код МО </t>
  </si>
  <si>
    <t>Количество проведенных консультаций с применением телемедицинских технологий 1 полугодие</t>
  </si>
  <si>
    <t>Количество проведенных консультаций с применением телемедицинских технологий на 01.08.2019</t>
  </si>
  <si>
    <t>Количество проведенных консультаций с применением телемедицинских технологий на 01.09.2019</t>
  </si>
  <si>
    <t>Количество проведенных консультаций с применением телемедицинских технологий на 01.02.2020</t>
  </si>
  <si>
    <t>Количество проведенных консультаций с применением телемедицинских технологий на 01.03.2020</t>
  </si>
  <si>
    <t>Количество проведенных консультаций с применением телемедицинских технологий на 01.04.2020</t>
  </si>
  <si>
    <t>всего</t>
  </si>
  <si>
    <t>плановых</t>
  </si>
  <si>
    <t>неотложных</t>
  </si>
  <si>
    <t>экстренных</t>
  </si>
  <si>
    <t>ОМС</t>
  </si>
  <si>
    <t xml:space="preserve">Мониторинг исполнения приказа  министерства здравоохранения Самарской области от 01.04.2019 №449 «Об организации выдачи государственными учреждениями здравоохранения, подведомственными министерству здравоохранения Самарской области, электронных листков нетрудоспособности».
</t>
  </si>
  <si>
    <t>рейтинг по всем показателям</t>
  </si>
  <si>
    <t>рейтинг по ИПРА</t>
  </si>
  <si>
    <t>рейтинг по ФТМК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</si>
  <si>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</si>
  <si>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</si>
  <si>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Самарской области "Cанаторий "Самара"</t>
  </si>
  <si>
    <t>10 баллов</t>
  </si>
  <si>
    <t>7 баллов</t>
  </si>
  <si>
    <t>4 балла</t>
  </si>
  <si>
    <t>1 балл</t>
  </si>
  <si>
    <t>не принимает участие по НПА</t>
  </si>
  <si>
    <t>Количество проведенных консультаций с применением телемедицинских технологий на 01.06.2020</t>
  </si>
  <si>
    <t>Всего ББЛ 
5 месяцев 2020</t>
  </si>
  <si>
    <t>всего БЛ 
5 месяцев 2020</t>
  </si>
  <si>
    <t>Количество ЭЛН, выписанных в МИС за 5 месяцев 2020</t>
  </si>
  <si>
    <t>Доля ЭЛН от всех ЛН, %</t>
  </si>
  <si>
    <t>Количество проведенных консультаций с применением телемедицинских технологий на 01.07.2020</t>
  </si>
  <si>
    <t>всего БЛ 
6 месяцев 2020</t>
  </si>
  <si>
    <t>Всего ББЛ 
6 месяцев 2020</t>
  </si>
  <si>
    <t>Количество ЭЛН, выписанных в МИС за 6 месяцев 2020</t>
  </si>
  <si>
    <t>Незакрытые и просроченные ИПРА, которые имеют установленный срок на 01.07.2020</t>
  </si>
  <si>
    <t>код ЛПУ</t>
  </si>
  <si>
    <t>наименование Медицинской организации</t>
  </si>
  <si>
    <t xml:space="preserve">Примечание </t>
  </si>
  <si>
    <t>сформированных в ЕМИАС</t>
  </si>
  <si>
    <t>в т.ч. отосланных в РЭМД</t>
  </si>
  <si>
    <t>итого</t>
  </si>
  <si>
    <t>ГБУЗ СО «Тольяттинская городская поликлиника № 4»</t>
  </si>
  <si>
    <t>+</t>
  </si>
  <si>
    <t>ГБУЗ СО «Красноярская центральная районная больница»</t>
  </si>
  <si>
    <t>ГБУЗ СО «Тольяттинская городская поликлиника № 2»</t>
  </si>
  <si>
    <t>ГБУЗ СО «Тольяттинская городская клиническая поликлиника № 3»</t>
  </si>
  <si>
    <t>ГБУЗ СО «Челно-Вершинская центральная районная больница»</t>
  </si>
  <si>
    <t>ГБУЗ СО «Самарская городская поликлиника № 6 Промышленного района»</t>
  </si>
  <si>
    <t>ГБУЗ СО «Сызранская городская поликлиника»</t>
  </si>
  <si>
    <t>ГБУЗ СО «Пестравская центральная районная больница»</t>
  </si>
  <si>
    <t>ГБУЗ СО «Сызранская городская больница № 3»</t>
  </si>
  <si>
    <t>ГБУЗ СО «Сергиевская центральная районная больница»</t>
  </si>
  <si>
    <t>ГБУЗ СО  «Сызранская городская  больница № 2»</t>
  </si>
  <si>
    <t>ГБУЗ СО «Жигулевская центральная городская больница»</t>
  </si>
  <si>
    <t>ГБУЗ СО «Клявлинская центральная районная больница»</t>
  </si>
  <si>
    <t>ГБУЗ  СО «Чапаевская центральная городская  больница»</t>
  </si>
  <si>
    <t>ГБУЗ СО «Самарская городская клиническая больница № 8</t>
  </si>
  <si>
    <t>ГБУЗ СО «Самарская городская поликлиника № 3»</t>
  </si>
  <si>
    <t>ГБУЗ СО «Самарская городская поликлиника № 1 Промышленного района»</t>
  </si>
  <si>
    <t>ГБУЗ СО «Самарская городская  поликлиника №10» Советского района</t>
  </si>
  <si>
    <t>ГБУЗСО «Новокуйбышевская центральная городская больница»</t>
  </si>
  <si>
    <t>ГБУЗ СО «Самарская медико-санитарная часть № 5»</t>
  </si>
  <si>
    <t>ГБУЗ СО Сызранский психоневрологический диспансер»</t>
  </si>
  <si>
    <t xml:space="preserve"> ГБУЗ СО "Большеглушицкая центральная районная больница"</t>
  </si>
  <si>
    <t>ГБУЗ СО «Похвистневская центральная больница города и района»</t>
  </si>
  <si>
    <t>ГБУЗ СО «Самарская медико-санитарная часть № 2»</t>
  </si>
  <si>
    <t>ГБУЗ СО «Сызранская центральная городская больница»</t>
  </si>
  <si>
    <t>ГБУЗ СО «Красноармейская центральная районная больница»</t>
  </si>
  <si>
    <t>ГБУЗ СО «Камышлинская центральная районная больница»</t>
  </si>
  <si>
    <t>ГБУЗ СО «Самарская городская больница № 4»</t>
  </si>
  <si>
    <t>ГБУЗ  «Самарская областная клиническая больница № 2»</t>
  </si>
  <si>
    <t>ГБУЗ СО «Тольяттинская городская поликлиника № 1»</t>
  </si>
  <si>
    <t>ГБУЗ СО «Самарская городская поликлиника № 4 Кировского района»</t>
  </si>
  <si>
    <t>ГБУЗСО «Самарская городская  клиническая поликлиника № 15 Промышленного района»</t>
  </si>
  <si>
    <t>ГБУЗ СО «Самарская городская больница № 6»</t>
  </si>
  <si>
    <t>ГБУЗ  «Самарская областная клиническая  психиатрическая больница»</t>
  </si>
  <si>
    <t>ГБУЗ СО «Нефтегорская  центральная районная больница»</t>
  </si>
  <si>
    <t>ГБУЗ СО «Шенталинская центральная районная больница»</t>
  </si>
  <si>
    <t>ГБУЗ  «Самарская областная детская клиническая больница № 1 им.  Н.Н. Ивановой»</t>
  </si>
  <si>
    <t>ГБУЗ СО «Самарская городская консультативно-диагностическая поликлиника № 14»</t>
  </si>
  <si>
    <t>ГБУЗ СО «Тольяттинская городская клиническая больница № 5»</t>
  </si>
  <si>
    <t>ГБУЗ СО « Самарская городская поликлиника № 13 Железнодорожного района»</t>
  </si>
  <si>
    <t>ГБУЗ СО «Отрадненская городская больница»</t>
  </si>
  <si>
    <t>ГБУЗ СО «Кинель-Черкасская центральная районная больница»</t>
  </si>
  <si>
    <t>ГБУЗ СО «Кошкинская центральная районная больница»</t>
  </si>
  <si>
    <t>ГБУЗ СО «Шигонская центральная районная больница»</t>
  </si>
  <si>
    <t>ГБУЗ СО «Ставропольская центральная районная больница»</t>
  </si>
  <si>
    <t xml:space="preserve"> ГБУЗ СО "Безенчукская центральная районная больница"</t>
  </si>
  <si>
    <t xml:space="preserve"> ГБУЗ СО "Богатовская центральная районная больница"</t>
  </si>
  <si>
    <t xml:space="preserve"> ГБУЗ СО "Большечерниговская центральная районная больница"</t>
  </si>
  <si>
    <t>ГБУЗ СО «Борская центральная районная больница»</t>
  </si>
  <si>
    <t>ГБУЗ СО «Волжская центральная районная больница»</t>
  </si>
  <si>
    <t>ГБУЗ СО «Исаклинская центральная районная больница»</t>
  </si>
  <si>
    <t>ГБУЗ СО «Кинельская центральная больница города и района»</t>
  </si>
  <si>
    <t>ГБУЗ СО «Приволжская центральная районная больница»</t>
  </si>
  <si>
    <t>ГБУЗ СО «Сызранская центральная районная больница»</t>
  </si>
  <si>
    <t>ГБУЗ СО «Хворостянская центральная районная больница»</t>
  </si>
  <si>
    <t>ГБУЗ СО «Октябрьская центральная городская больница»</t>
  </si>
  <si>
    <t>ГБУЗ СО «Самарская городская больница № 7»</t>
  </si>
  <si>
    <t>ГБУЗ СО «Самарская городская больница № 10»</t>
  </si>
  <si>
    <t>ГБУЗ СО «Елховская центральная районная больница»</t>
  </si>
  <si>
    <t>ГБУЗ СО «Сызранский кожно-венерологический диспансер»</t>
  </si>
  <si>
    <t>ГБУЗ СО Сызранский противотуберкулезный  диспансер»</t>
  </si>
  <si>
    <t>ГБУЗ СО «Тольяттинский психоневрологический диспансер»</t>
  </si>
  <si>
    <t>ГБУЗ СО «Тольяттинский противотуберкулезный диспансер»</t>
  </si>
  <si>
    <t>ГБУЗ СО  «Тольяттинская городская клиническая больница № 2  им. В.В.Баныкина»</t>
  </si>
  <si>
    <t>ГБУЗ СО «Тольяттинская городская больница № 4»</t>
  </si>
  <si>
    <t>ГБУЗ СО «Тольяттинский кожно-венерологический диспансер»</t>
  </si>
  <si>
    <t>ГБУЗ СО «Самарская городская клиническая больница № 1 им. Н.И. Пирогова»</t>
  </si>
  <si>
    <t>ГБУЗ  «Самарский  областной клинический  центр по профилактики и борьбы со СПИД »</t>
  </si>
  <si>
    <t>ГБУЗ  «Самарский областной клинический госпиталь  ветеранов войн»</t>
  </si>
  <si>
    <t>ГБУЗ  «Самарский областной  клинический  противотуберкулезный диспансер им. Н.В.Постникова»</t>
  </si>
  <si>
    <t>ГБУЗ  «Самарский областной  кожно-венерологический диспансер»</t>
  </si>
  <si>
    <t>ГБУЗ  «Самарский областной клинический кардиологический диспансер им. В.П.Полякова»</t>
  </si>
  <si>
    <t>Незакрытые и просроченные ИПРА, которые имеют установленный срок на 01.08.2020</t>
  </si>
  <si>
    <t>Количество проведенных консультаций с применением телемедицинских технологий на 01.08.2020</t>
  </si>
  <si>
    <t>прислали ответственных по приказу  от 08.04.2020 № 479</t>
  </si>
  <si>
    <t>рейтинг по МСЭ</t>
  </si>
  <si>
    <t>Незакрытые и просроченные ИПРА, которые имеют установленный срок на 01.09.2020</t>
  </si>
  <si>
    <t>Количество проведенных консультаций с применением телемедицинских технологий на 01.09.2020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</si>
  <si>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</si>
  <si>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Самарской области "Тольяттинская городская детская клиническая больница"</t>
  </si>
  <si>
    <t>ГБУЗ "МЦ Династия"</t>
  </si>
  <si>
    <t>ГБУЗ СОККД ИМ. В.П. ПОЛЯКОВА</t>
  </si>
  <si>
    <t>ГБУЗ СОКЦ СПИД</t>
  </si>
  <si>
    <t>ГБУЗ "СОКПБ"</t>
  </si>
  <si>
    <t>ГБУЗ СО "СГДБ № 2"</t>
  </si>
  <si>
    <t>ГБУЗ "СОДИБ"</t>
  </si>
  <si>
    <t>ГБУЗ  "СОКГБ"</t>
  </si>
  <si>
    <t>ГБУЗ СО "ТГБ № 4"</t>
  </si>
  <si>
    <t>ГБУЗ СО "ТГКБ № 1"</t>
  </si>
  <si>
    <t>ГБУЗ СО "ТГКБ № 2"</t>
  </si>
  <si>
    <t>ГБУЗ СО "ТГДКБ"</t>
  </si>
  <si>
    <t>ГБУЗ СО "СНД"</t>
  </si>
  <si>
    <t>ГБУЗ СО "СКВД"</t>
  </si>
  <si>
    <t>ГБУЗ СОКГВВ</t>
  </si>
  <si>
    <t>ГБУЗ СО "Сызранская ГБ № 3"</t>
  </si>
  <si>
    <t>ГБУЗ СО "Сергиевская ЦРБ"</t>
  </si>
  <si>
    <t>ГБУЗ СО "Хворостянская ЦРБ"</t>
  </si>
  <si>
    <t>ГБУЗ "СОКНД"</t>
  </si>
  <si>
    <t>ГБУЗ "СОКБ № 2"</t>
  </si>
  <si>
    <t>ГБУЗ СО "Красноярская ЦРБ"</t>
  </si>
  <si>
    <t>ГБУЗ СО "ТГП № 1"</t>
  </si>
  <si>
    <t>ГБУЗ СО "Елховская ЦРБ"</t>
  </si>
  <si>
    <t>ГБУЗ СО "Приволжская ЦРБ"</t>
  </si>
  <si>
    <t>ГБУЗ СО "Большечерниговская ЦРБ"</t>
  </si>
  <si>
    <t>ГБУЗ СО "Богатовская ЦРБ"</t>
  </si>
  <si>
    <t>ГБУЗ СО "Пестравская центральная районная больница"</t>
  </si>
  <si>
    <t>ГБУЗ СО "СГП № 14"</t>
  </si>
  <si>
    <t>ГБУЗ СО "Исаклинская ЦРБ"</t>
  </si>
  <si>
    <t>ГБУЗ СО "Кошкинская ЦРБ"</t>
  </si>
  <si>
    <t>ГБУЗ СО "Челно-Вершинская ЦРБ"</t>
  </si>
  <si>
    <t>ГБУЗ СО "Борская центральная районная больница"</t>
  </si>
  <si>
    <t>ГБУЗ СО "Безенчукская ЦРБ"</t>
  </si>
  <si>
    <t>ГБУЗ "СОКВД"</t>
  </si>
  <si>
    <t>ГБУЗ СО "СГП № 3"</t>
  </si>
  <si>
    <t>ГБУЗ СО "Клявлинская ЦРБ"</t>
  </si>
  <si>
    <t>ГБУЗ СО "ЧЦГБ"</t>
  </si>
  <si>
    <t>ГБУЗ СО "Сызранская ЦГБ"</t>
  </si>
  <si>
    <t>ГБУЗ СО "Отрадненская городская больница"</t>
  </si>
  <si>
    <t>ГБУЗ СО "Сызранская ГП"</t>
  </si>
  <si>
    <t>ГБУЗ СО "Большеглушицкая ЦРБ"</t>
  </si>
  <si>
    <t>ГБУЗ СО "Самарская МСЧ № 2"</t>
  </si>
  <si>
    <t>ГБУЗ СО "Октябрьская ЦГБ"</t>
  </si>
  <si>
    <t>ГБУЗ СО "Жигулевская ЦГБ"</t>
  </si>
  <si>
    <t>ГБУЗ СО "СГКБ № 8"</t>
  </si>
  <si>
    <t>ГБУЗ СО "Сызранская ЦРБ"</t>
  </si>
  <si>
    <t>ГБУЗ СО "Нефтегорская ЦРБ"</t>
  </si>
  <si>
    <t>ГБУЗ СО "ТГП № 2"</t>
  </si>
  <si>
    <t>ГБУЗ СО "ТГКБ № 5"</t>
  </si>
  <si>
    <t>ГБУЗ СО "Кинель-Черкасская ЦРБ"</t>
  </si>
  <si>
    <t>ГБУЗ СО "СГП № 10 Советского района"</t>
  </si>
  <si>
    <t>ГБУЗ СО СГП № 13</t>
  </si>
  <si>
    <t>ГБУЗ СО "Волжская ЦРБ"</t>
  </si>
  <si>
    <t>ГБУЗ СО "Кинельская ЦБГиР"</t>
  </si>
  <si>
    <t>ГБУЗ СО СГБ № 10</t>
  </si>
  <si>
    <t>ГБУЗ СО "Ставропольская ЦРБ"</t>
  </si>
  <si>
    <t>ГБУЗ СО "ТГП № 4"</t>
  </si>
  <si>
    <t>СОКБ</t>
  </si>
  <si>
    <t>ГБУЗ СО "Самарская городская больница № 7"</t>
  </si>
  <si>
    <t>ГБУЗ СО "СМСЧ № 5"</t>
  </si>
  <si>
    <t>ГБУЗ СО "СГБ № 6"</t>
  </si>
  <si>
    <t>ГБУЗ СОКОД</t>
  </si>
  <si>
    <t>ГБУЗ СО "ТГКП № 3"</t>
  </si>
  <si>
    <t>ГБУЗ СО "Сызранский ПНД"</t>
  </si>
  <si>
    <t>ГБУЗ СО "Шигонская ЦРБ"</t>
  </si>
  <si>
    <t>ГБУЗ СОДКБ им.Н.Н.Ивановой</t>
  </si>
  <si>
    <t>ГБУЗ СО ТКВД</t>
  </si>
  <si>
    <t>ГБУЗ СО "Похвистневская ЦБГР"</t>
  </si>
  <si>
    <t>ГБУЗ СО "Самарская городская поликлиника № 6 Промышл.района"</t>
  </si>
  <si>
    <t>ГБУЗ СО "Красноармейская ЦРБ"</t>
  </si>
  <si>
    <t>ГБУЗ СО "Сызранская ГБ № 2"</t>
  </si>
  <si>
    <t>ГБУЗ СО "НЦГБ"</t>
  </si>
  <si>
    <t>ГБУЗ СО "СГП № 4"</t>
  </si>
  <si>
    <t>ГБУЗ СО "СГП № 1"</t>
  </si>
  <si>
    <t>ГБУЗ СО "Камышлинская ЦРБ"</t>
  </si>
  <si>
    <t>ГБУЗ СО "Шенталинская ЦРБ"</t>
  </si>
  <si>
    <t>ГБУЗ СО "СГБ № 4"</t>
  </si>
  <si>
    <t>ГБУЗ СО "СГКП № 15"</t>
  </si>
  <si>
    <t xml:space="preserve">Код МО </t>
  </si>
  <si>
    <t>нет пациентов для направления на МСЭ за этот период</t>
  </si>
  <si>
    <t>Незакрытые и просроченные ИПРА, которые имеют установленный срок на 01.10.2020</t>
  </si>
  <si>
    <t>Количество проведенных консультаций с применением телемедицинских технологий на 01.10.2020</t>
  </si>
  <si>
    <t>ГБУЗ СГКБ № 1 им.Н.И.Пирогова</t>
  </si>
  <si>
    <t>ГБУЗ СО "СГКБ № 2 ИМ.Н.А.Семашко"</t>
  </si>
  <si>
    <t>ГБУЗ СО "Тольяттинский ПНД"</t>
  </si>
  <si>
    <t>ГБУЗ СО "ТНД"</t>
  </si>
  <si>
    <t>ГБУЗ СО ТЛРЦ "Ариадна"</t>
  </si>
  <si>
    <t>ГБУЗ СО "Сызранский ПТД"</t>
  </si>
  <si>
    <t>ГБУЗ СО "ТПТД"</t>
  </si>
  <si>
    <t>Причины отсутстия отправленных направлений в РЭМД</t>
  </si>
  <si>
    <t>всего БЛ 
9 месяцев 2020</t>
  </si>
  <si>
    <t>Всего ББЛ 
9 месяцев 2020</t>
  </si>
  <si>
    <t>Количество ЭЛН, выписанных в МИС за 9 месяцев 2020</t>
  </si>
  <si>
    <t>Незакрытые и просроченные ИПРА, которые имеют установленный срок на 01.11.2020</t>
  </si>
  <si>
    <t>Количество проведенных консультаций с применением телемедицинских технологий на 01.11.2020</t>
  </si>
  <si>
    <t>Незакрытые и просроченные ИПРА, которые имеют установленный срок на 01.12.2020</t>
  </si>
  <si>
    <t>Количество проведенных консультаций с применением телемедицинских технологий на 01.12.2020</t>
  </si>
  <si>
    <t>Незакрытые и просроченные ИПРА, которые имеют установленный срок на 01.01.2021</t>
  </si>
  <si>
    <t>процент отправленных в РЭМД</t>
  </si>
  <si>
    <t>Количество ЭЛН заведенных в ЕМИАС на 01.01.2021</t>
  </si>
  <si>
    <t>Всего ББЛ 
за 2020 год</t>
  </si>
  <si>
    <t>всего БЛ 
за 2020 год</t>
  </si>
  <si>
    <t>Количество ЭЛН, выписанных в МИС за 2020 год</t>
  </si>
  <si>
    <t>Незакрытые и просроченные ИПРА, которые имеют установленный срок на 01.02.2021</t>
  </si>
  <si>
    <t>количество МО, отправивших  электронные направления по форме 88-у за 2021 год.</t>
  </si>
  <si>
    <t>Количество ЭЛН заведенных в ЕМИАС на 01.02.2021</t>
  </si>
  <si>
    <t>ГБУЗ "СОКОБ ИМ. Т.И. Ерошевского"</t>
  </si>
  <si>
    <t>ГБУЗ СО "ТВФД"</t>
  </si>
  <si>
    <t>Мониторинг оформления медицинскими организациями  госпитализаций  в соответствии с
 Регламентом, утвержденным приказом  МЗ СО от 24.07.2020 №1161</t>
  </si>
  <si>
    <t>ГБУЗ "СОКПТД им.Н.В.Постникова"</t>
  </si>
  <si>
    <t>Количество проведенных консультаций с применением телемедицинских технологий на 01.02.2021</t>
  </si>
  <si>
    <t>Количество проведенных консультаций с применением телемедицинских технологий на 01.01.2021(за 2020 год)</t>
  </si>
  <si>
    <t>рейтинг по ЭЛН
(по состоянию на 31.12.2020)</t>
  </si>
  <si>
    <t>рейтинг направлений в ЕМИАС</t>
  </si>
  <si>
    <t>рейтинг госпитализаций в ЕМИАС</t>
  </si>
  <si>
    <t xml:space="preserve"> -</t>
  </si>
  <si>
    <t>Незакрытые и просроченные ИПРА, которые имеют установленный срок на 01.03.2021</t>
  </si>
  <si>
    <t>Количество проведенных консультаций с применением телемедицинских технологий на 01.03.2021</t>
  </si>
  <si>
    <t>Количество ЭЛН заведенных в ЕМИАС на 01.03.2021</t>
  </si>
  <si>
    <t>Динамика за 2021</t>
  </si>
  <si>
    <t xml:space="preserve">Мониторинг оформления направлений на госпитализацию, 
оформленных в соответствии с Регламентом, утв.приказом МЗ МО от 24.07.2020 №1161. </t>
  </si>
  <si>
    <t>Оформлено ф.057/у в ЕМИАС</t>
  </si>
  <si>
    <t>Доля оформленных в ЕМИАС</t>
  </si>
  <si>
    <t>ГБУЗ СО «Самарская областная клиническая стоматологическая поликлиника»</t>
  </si>
  <si>
    <t>ГБУЗ СО «Самарский областной клинический противотуберкулезный диспансер имени Н.В.Постникова»</t>
  </si>
  <si>
    <t>Кол-во госпитализаций по сведениям ЕОБД
01.02.2020 - 28.02.2020</t>
  </si>
  <si>
    <t xml:space="preserve">Дол госпитализаций  </t>
  </si>
  <si>
    <t>Кол-во   госпитализаций, оформленных за отчетный период (МЕСЯЦ) в ЕМИАС</t>
  </si>
  <si>
    <t>Кол-во выданных направлений по сведениям ЕОБД за период 01.02.2021-01.03.2020</t>
  </si>
  <si>
    <t>Мониторинг формирования в электронном виде направления на МСЭ в медицинских организациях Самарской области за период с 01.01.2021г. по 23.02.2021г.</t>
  </si>
  <si>
    <t>количество электронных направлений по форме 88-у за период  с 01.01.2021г. по 02.03.2021г., всего</t>
  </si>
  <si>
    <t>в том числе количество электронных направлений по форме 88-у за период  с 01.01.2021г. по 23.02.2021г.</t>
  </si>
  <si>
    <t>в том числе количество электронных направлений по форме 88-у за период  с 24.02.2021г. по 02.03.2021г.</t>
  </si>
  <si>
    <t>Справочно:
количество направлений по форме 88-у в бумажном виде  с 24.02.2021г. По 02.03.2021г.</t>
  </si>
  <si>
    <t>Справочно:
количество обратных талонов за период с 03.02.2021г. По 09.02.2021г.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</si>
</sst>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19]General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SimSu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6" tint="0.59999389629810485"/>
      <name val="Times New Roman"/>
      <family val="2"/>
      <charset val="204"/>
    </font>
    <font>
      <sz val="12"/>
      <color theme="0" tint="-0.14999847407452621"/>
      <name val="Times New Roman"/>
      <family val="2"/>
      <charset val="204"/>
    </font>
    <font>
      <sz val="12"/>
      <color theme="0" tint="-0.14999847407452621"/>
      <name val="Times New Roman"/>
      <family val="1"/>
      <charset val="204"/>
    </font>
    <font>
      <sz val="12"/>
      <color theme="6" tint="0.59999389629810485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BEEF3"/>
        <bgColor rgb="FFDBEEF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DE9D9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C000"/>
        <bgColor rgb="FFFDE9D9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165" fontId="3" fillId="0" borderId="0"/>
    <xf numFmtId="0" fontId="1" fillId="0" borderId="0"/>
    <xf numFmtId="0" fontId="8" fillId="0" borderId="0"/>
    <xf numFmtId="0" fontId="7" fillId="0" borderId="0"/>
    <xf numFmtId="0" fontId="12" fillId="0" borderId="0"/>
    <xf numFmtId="0" fontId="9" fillId="0" borderId="0"/>
    <xf numFmtId="9" fontId="9" fillId="0" borderId="0" applyFont="0" applyFill="0" applyBorder="0" applyAlignment="0" applyProtection="0"/>
    <xf numFmtId="0" fontId="26" fillId="0" borderId="0"/>
    <xf numFmtId="0" fontId="28" fillId="13" borderId="0" applyNumberFormat="0" applyBorder="0" applyAlignment="0" applyProtection="0"/>
    <xf numFmtId="0" fontId="29" fillId="15" borderId="0" applyNumberFormat="0" applyBorder="0" applyAlignment="0" applyProtection="0"/>
    <xf numFmtId="0" fontId="30" fillId="14" borderId="0" applyNumberFormat="0" applyBorder="0" applyAlignment="0" applyProtection="0"/>
    <xf numFmtId="0" fontId="28" fillId="13" borderId="0" applyNumberFormat="0" applyBorder="0" applyAlignment="0" applyProtection="0"/>
    <xf numFmtId="0" fontId="29" fillId="15" borderId="0" applyNumberFormat="0" applyBorder="0" applyAlignment="0" applyProtection="0"/>
    <xf numFmtId="0" fontId="30" fillId="14" borderId="0" applyNumberFormat="0" applyBorder="0" applyAlignment="0" applyProtection="0"/>
  </cellStyleXfs>
  <cellXfs count="451">
    <xf numFmtId="0" fontId="0" fillId="0" borderId="0" xfId="0"/>
    <xf numFmtId="0" fontId="9" fillId="0" borderId="0" xfId="8"/>
    <xf numFmtId="0" fontId="13" fillId="0" borderId="4" xfId="8" applyFont="1" applyBorder="1" applyAlignment="1">
      <alignment horizontal="center" vertical="center"/>
    </xf>
    <xf numFmtId="0" fontId="13" fillId="0" borderId="17" xfId="8" applyFont="1" applyBorder="1" applyAlignment="1">
      <alignment horizontal="center" vertical="center" wrapText="1"/>
    </xf>
    <xf numFmtId="0" fontId="13" fillId="0" borderId="18" xfId="8" applyFont="1" applyBorder="1" applyAlignment="1">
      <alignment horizontal="center" vertical="center" wrapText="1"/>
    </xf>
    <xf numFmtId="0" fontId="13" fillId="0" borderId="19" xfId="8" applyFont="1" applyBorder="1" applyAlignment="1">
      <alignment horizontal="center" vertical="center" wrapText="1"/>
    </xf>
    <xf numFmtId="0" fontId="13" fillId="0" borderId="20" xfId="8" applyFont="1" applyBorder="1" applyAlignment="1">
      <alignment horizontal="center" vertical="center" wrapText="1"/>
    </xf>
    <xf numFmtId="0" fontId="13" fillId="0" borderId="21" xfId="8" applyFont="1" applyBorder="1" applyAlignment="1">
      <alignment horizontal="center" vertical="center" wrapText="1"/>
    </xf>
    <xf numFmtId="0" fontId="13" fillId="0" borderId="22" xfId="8" applyFont="1" applyBorder="1" applyAlignment="1">
      <alignment horizontal="center" vertical="center" wrapText="1"/>
    </xf>
    <xf numFmtId="0" fontId="13" fillId="0" borderId="23" xfId="8" applyFont="1" applyBorder="1" applyAlignment="1">
      <alignment horizontal="center" vertical="center" wrapText="1"/>
    </xf>
    <xf numFmtId="0" fontId="9" fillId="0" borderId="4" xfId="8" applyBorder="1"/>
    <xf numFmtId="0" fontId="9" fillId="5" borderId="3" xfId="8" applyFill="1" applyBorder="1" applyAlignment="1">
      <alignment horizontal="center" vertical="center"/>
    </xf>
    <xf numFmtId="0" fontId="9" fillId="6" borderId="3" xfId="8" applyFill="1" applyBorder="1" applyAlignment="1">
      <alignment horizontal="center" vertical="center"/>
    </xf>
    <xf numFmtId="0" fontId="9" fillId="4" borderId="25" xfId="8" applyFill="1" applyBorder="1" applyAlignment="1">
      <alignment horizontal="center" vertical="center"/>
    </xf>
    <xf numFmtId="0" fontId="9" fillId="0" borderId="0" xfId="8" applyAlignment="1">
      <alignment horizontal="center" vertical="center"/>
    </xf>
    <xf numFmtId="0" fontId="14" fillId="0" borderId="0" xfId="8" applyFont="1"/>
    <xf numFmtId="0" fontId="4" fillId="7" borderId="3" xfId="1" applyFont="1" applyFill="1" applyBorder="1" applyAlignment="1">
      <alignment horizontal="center" vertical="center" wrapText="1"/>
    </xf>
    <xf numFmtId="0" fontId="6" fillId="7" borderId="3" xfId="8" applyFont="1" applyFill="1" applyBorder="1" applyAlignment="1">
      <alignment vertical="top" wrapText="1"/>
    </xf>
    <xf numFmtId="0" fontId="6" fillId="7" borderId="3" xfId="8" applyFont="1" applyFill="1" applyBorder="1" applyAlignment="1">
      <alignment horizontal="center" vertical="center" wrapText="1"/>
    </xf>
    <xf numFmtId="0" fontId="18" fillId="2" borderId="3" xfId="8" applyFont="1" applyFill="1" applyBorder="1" applyAlignment="1">
      <alignment horizontal="center" vertical="center"/>
    </xf>
    <xf numFmtId="0" fontId="5" fillId="7" borderId="3" xfId="7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/>
    </xf>
    <xf numFmtId="0" fontId="4" fillId="7" borderId="3" xfId="4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6" fillId="7" borderId="3" xfId="8" applyFont="1" applyFill="1" applyBorder="1" applyAlignment="1">
      <alignment wrapText="1"/>
    </xf>
    <xf numFmtId="0" fontId="9" fillId="4" borderId="3" xfId="8" applyFill="1" applyBorder="1"/>
    <xf numFmtId="0" fontId="9" fillId="5" borderId="3" xfId="8" applyFill="1" applyBorder="1"/>
    <xf numFmtId="0" fontId="9" fillId="6" borderId="3" xfId="8" applyFill="1" applyBorder="1"/>
    <xf numFmtId="0" fontId="9" fillId="2" borderId="3" xfId="8" applyFill="1" applyBorder="1"/>
    <xf numFmtId="0" fontId="8" fillId="0" borderId="0" xfId="5" applyFont="1"/>
    <xf numFmtId="0" fontId="8" fillId="0" borderId="0" xfId="5" applyFont="1" applyAlignment="1">
      <alignment horizontal="center"/>
    </xf>
    <xf numFmtId="0" fontId="8" fillId="0" borderId="0" xfId="5" applyFont="1" applyBorder="1"/>
    <xf numFmtId="0" fontId="17" fillId="7" borderId="3" xfId="8" applyFont="1" applyFill="1" applyBorder="1" applyAlignment="1">
      <alignment horizontal="center" vertical="center"/>
    </xf>
    <xf numFmtId="0" fontId="17" fillId="4" borderId="3" xfId="8" applyFont="1" applyFill="1" applyBorder="1" applyAlignment="1">
      <alignment horizontal="center" vertical="center"/>
    </xf>
    <xf numFmtId="0" fontId="19" fillId="2" borderId="3" xfId="8" applyFont="1" applyFill="1" applyBorder="1" applyAlignment="1">
      <alignment horizontal="center" vertical="center"/>
    </xf>
    <xf numFmtId="0" fontId="6" fillId="6" borderId="3" xfId="8" applyFont="1" applyFill="1" applyBorder="1" applyAlignment="1">
      <alignment horizontal="center" vertical="center"/>
    </xf>
    <xf numFmtId="0" fontId="9" fillId="7" borderId="3" xfId="8" applyFill="1" applyBorder="1" applyAlignment="1">
      <alignment horizontal="center" vertical="center"/>
    </xf>
    <xf numFmtId="0" fontId="6" fillId="7" borderId="2" xfId="8" applyFont="1" applyFill="1" applyBorder="1" applyAlignment="1">
      <alignment vertical="top" wrapText="1"/>
    </xf>
    <xf numFmtId="0" fontId="9" fillId="4" borderId="8" xfId="8" applyFill="1" applyBorder="1" applyAlignment="1">
      <alignment horizontal="center" vertical="center"/>
    </xf>
    <xf numFmtId="0" fontId="9" fillId="0" borderId="0" xfId="8" applyAlignment="1">
      <alignment horizontal="center" wrapText="1"/>
    </xf>
    <xf numFmtId="0" fontId="3" fillId="8" borderId="3" xfId="8" applyFont="1" applyFill="1" applyBorder="1" applyAlignment="1">
      <alignment horizontal="center"/>
    </xf>
    <xf numFmtId="0" fontId="1" fillId="7" borderId="3" xfId="1" applyFill="1" applyBorder="1" applyAlignment="1">
      <alignment horizontal="center" vertical="center" wrapText="1"/>
    </xf>
    <xf numFmtId="0" fontId="10" fillId="7" borderId="3" xfId="8" applyFont="1" applyFill="1" applyBorder="1" applyAlignment="1">
      <alignment vertical="top" wrapText="1"/>
    </xf>
    <xf numFmtId="0" fontId="7" fillId="7" borderId="3" xfId="8" applyFont="1" applyFill="1" applyBorder="1" applyAlignment="1">
      <alignment horizontal="center" vertical="center" wrapText="1"/>
    </xf>
    <xf numFmtId="0" fontId="11" fillId="7" borderId="3" xfId="8" applyFont="1" applyFill="1" applyBorder="1" applyAlignment="1">
      <alignment horizontal="center" vertical="center"/>
    </xf>
    <xf numFmtId="164" fontId="9" fillId="7" borderId="3" xfId="8" applyNumberFormat="1" applyFill="1" applyBorder="1" applyAlignment="1">
      <alignment horizontal="center" vertical="center"/>
    </xf>
    <xf numFmtId="0" fontId="7" fillId="7" borderId="3" xfId="6" applyFill="1" applyBorder="1" applyAlignment="1">
      <alignment horizontal="center" vertical="center" wrapText="1"/>
    </xf>
    <xf numFmtId="0" fontId="1" fillId="7" borderId="3" xfId="4" applyFill="1" applyBorder="1" applyAlignment="1">
      <alignment horizontal="center" vertical="center" wrapText="1"/>
    </xf>
    <xf numFmtId="0" fontId="1" fillId="7" borderId="3" xfId="2" applyFill="1" applyBorder="1" applyAlignment="1">
      <alignment horizontal="center" vertical="center" wrapText="1"/>
    </xf>
    <xf numFmtId="0" fontId="3" fillId="9" borderId="3" xfId="8" applyFont="1" applyFill="1" applyBorder="1" applyAlignment="1">
      <alignment horizontal="center"/>
    </xf>
    <xf numFmtId="0" fontId="1" fillId="10" borderId="3" xfId="2" applyFill="1" applyBorder="1" applyAlignment="1">
      <alignment horizontal="center"/>
    </xf>
    <xf numFmtId="0" fontId="10" fillId="4" borderId="3" xfId="8" applyFont="1" applyFill="1" applyBorder="1" applyAlignment="1">
      <alignment vertical="top" wrapText="1"/>
    </xf>
    <xf numFmtId="0" fontId="7" fillId="4" borderId="3" xfId="8" applyFont="1" applyFill="1" applyBorder="1" applyAlignment="1">
      <alignment horizontal="center" vertical="center" wrapText="1"/>
    </xf>
    <xf numFmtId="0" fontId="11" fillId="4" borderId="3" xfId="8" applyFont="1" applyFill="1" applyBorder="1" applyAlignment="1">
      <alignment horizontal="center" vertical="center"/>
    </xf>
    <xf numFmtId="164" fontId="9" fillId="4" borderId="3" xfId="8" applyNumberFormat="1" applyFill="1" applyBorder="1" applyAlignment="1">
      <alignment horizontal="center" vertical="center"/>
    </xf>
    <xf numFmtId="0" fontId="1" fillId="4" borderId="3" xfId="1" applyFill="1" applyBorder="1" applyAlignment="1">
      <alignment horizontal="center" vertical="center" wrapText="1"/>
    </xf>
    <xf numFmtId="0" fontId="2" fillId="4" borderId="3" xfId="7" applyFont="1" applyFill="1" applyBorder="1" applyAlignment="1">
      <alignment horizontal="center" vertical="center" wrapText="1"/>
    </xf>
    <xf numFmtId="0" fontId="7" fillId="4" borderId="3" xfId="6" applyFill="1" applyBorder="1" applyAlignment="1">
      <alignment horizontal="center" vertical="center" wrapText="1"/>
    </xf>
    <xf numFmtId="0" fontId="1" fillId="4" borderId="3" xfId="2" applyFill="1" applyBorder="1" applyAlignment="1">
      <alignment horizontal="center" vertical="center" wrapText="1"/>
    </xf>
    <xf numFmtId="0" fontId="1" fillId="4" borderId="3" xfId="4" applyFill="1" applyBorder="1" applyAlignment="1">
      <alignment horizontal="center" vertical="center" wrapText="1"/>
    </xf>
    <xf numFmtId="0" fontId="15" fillId="3" borderId="2" xfId="8" applyFont="1" applyFill="1" applyBorder="1" applyAlignment="1">
      <alignment horizontal="center" vertical="center" wrapText="1"/>
    </xf>
    <xf numFmtId="0" fontId="15" fillId="3" borderId="2" xfId="8" applyFont="1" applyFill="1" applyBorder="1" applyAlignment="1">
      <alignment horizontal="center" vertical="center"/>
    </xf>
    <xf numFmtId="0" fontId="9" fillId="0" borderId="0" xfId="8" applyBorder="1"/>
    <xf numFmtId="0" fontId="15" fillId="3" borderId="5" xfId="8" applyFont="1" applyFill="1" applyBorder="1" applyAlignment="1">
      <alignment horizontal="center" vertical="center" wrapText="1"/>
    </xf>
    <xf numFmtId="0" fontId="15" fillId="3" borderId="11" xfId="8" applyFont="1" applyFill="1" applyBorder="1" applyAlignment="1">
      <alignment horizontal="center" vertical="center" wrapText="1"/>
    </xf>
    <xf numFmtId="0" fontId="23" fillId="3" borderId="3" xfId="8" applyFont="1" applyFill="1" applyBorder="1" applyAlignment="1">
      <alignment horizontal="center" vertical="center" wrapText="1"/>
    </xf>
    <xf numFmtId="0" fontId="6" fillId="7" borderId="3" xfId="5" applyFont="1" applyFill="1" applyBorder="1" applyAlignment="1">
      <alignment horizontal="center" vertical="center" wrapText="1"/>
    </xf>
    <xf numFmtId="0" fontId="6" fillId="4" borderId="3" xfId="5" applyFont="1" applyFill="1" applyBorder="1" applyAlignment="1">
      <alignment horizontal="center" vertical="center" wrapText="1"/>
    </xf>
    <xf numFmtId="0" fontId="15" fillId="3" borderId="14" xfId="8" applyFont="1" applyFill="1" applyBorder="1" applyAlignment="1">
      <alignment horizontal="center" vertical="center" wrapText="1"/>
    </xf>
    <xf numFmtId="0" fontId="9" fillId="11" borderId="47" xfId="8" applyFill="1" applyBorder="1"/>
    <xf numFmtId="0" fontId="9" fillId="7" borderId="10" xfId="8" applyFill="1" applyBorder="1" applyAlignment="1">
      <alignment horizontal="center" vertical="center"/>
    </xf>
    <xf numFmtId="0" fontId="19" fillId="2" borderId="10" xfId="8" applyFont="1" applyFill="1" applyBorder="1" applyAlignment="1">
      <alignment horizontal="center" vertical="center"/>
    </xf>
    <xf numFmtId="0" fontId="19" fillId="2" borderId="47" xfId="8" applyFont="1" applyFill="1" applyBorder="1" applyAlignment="1">
      <alignment horizontal="center" vertical="center"/>
    </xf>
    <xf numFmtId="0" fontId="15" fillId="3" borderId="1" xfId="8" applyFont="1" applyFill="1" applyBorder="1" applyAlignment="1">
      <alignment horizontal="center" vertical="center" wrapText="1"/>
    </xf>
    <xf numFmtId="0" fontId="9" fillId="4" borderId="28" xfId="8" applyFill="1" applyBorder="1" applyAlignment="1">
      <alignment horizontal="center" vertical="center"/>
    </xf>
    <xf numFmtId="0" fontId="9" fillId="12" borderId="0" xfId="8" applyFill="1"/>
    <xf numFmtId="0" fontId="9" fillId="7" borderId="3" xfId="8" applyFill="1" applyBorder="1"/>
    <xf numFmtId="0" fontId="6" fillId="7" borderId="3" xfId="8" applyFont="1" applyFill="1" applyBorder="1" applyAlignment="1">
      <alignment vertical="top" wrapText="1"/>
    </xf>
    <xf numFmtId="0" fontId="6" fillId="7" borderId="3" xfId="6" applyFont="1" applyFill="1" applyBorder="1" applyAlignment="1">
      <alignment horizontal="center" vertical="center" wrapText="1"/>
    </xf>
    <xf numFmtId="0" fontId="26" fillId="0" borderId="0" xfId="10" applyFill="1" applyAlignment="1">
      <alignment horizontal="center" vertical="top"/>
    </xf>
    <xf numFmtId="0" fontId="26" fillId="0" borderId="0" xfId="10" applyFill="1"/>
    <xf numFmtId="0" fontId="27" fillId="0" borderId="0" xfId="10" applyFont="1" applyFill="1" applyBorder="1" applyAlignment="1">
      <alignment horizontal="center" vertical="top" wrapText="1"/>
    </xf>
    <xf numFmtId="0" fontId="27" fillId="0" borderId="6" xfId="10" applyFont="1" applyFill="1" applyBorder="1" applyAlignment="1">
      <alignment horizontal="center" vertical="top" wrapText="1"/>
    </xf>
    <xf numFmtId="0" fontId="27" fillId="0" borderId="31" xfId="10" applyFont="1" applyFill="1" applyBorder="1" applyAlignment="1">
      <alignment horizontal="center" vertical="top"/>
    </xf>
    <xf numFmtId="0" fontId="27" fillId="0" borderId="49" xfId="10" applyFont="1" applyFill="1" applyBorder="1" applyAlignment="1">
      <alignment horizontal="center" vertical="top"/>
    </xf>
    <xf numFmtId="0" fontId="27" fillId="0" borderId="34" xfId="10" applyFont="1" applyFill="1" applyBorder="1" applyAlignment="1">
      <alignment horizontal="center" vertical="top" wrapText="1"/>
    </xf>
    <xf numFmtId="0" fontId="27" fillId="0" borderId="1" xfId="10" applyFont="1" applyFill="1" applyBorder="1" applyAlignment="1">
      <alignment horizontal="center" vertical="top" wrapText="1"/>
    </xf>
    <xf numFmtId="0" fontId="26" fillId="0" borderId="31" xfId="10" applyFill="1" applyBorder="1" applyAlignment="1">
      <alignment vertical="top" wrapText="1"/>
    </xf>
    <xf numFmtId="0" fontId="26" fillId="0" borderId="0" xfId="10" applyFill="1" applyBorder="1" applyAlignment="1">
      <alignment vertical="top" wrapText="1"/>
    </xf>
    <xf numFmtId="0" fontId="26" fillId="0" borderId="0" xfId="10" applyFill="1" applyBorder="1" applyAlignment="1">
      <alignment wrapText="1"/>
    </xf>
    <xf numFmtId="0" fontId="26" fillId="4" borderId="8" xfId="10" applyFill="1" applyBorder="1" applyAlignment="1">
      <alignment horizontal="center" vertical="top" wrapText="1"/>
    </xf>
    <xf numFmtId="0" fontId="26" fillId="4" borderId="3" xfId="10" applyFill="1" applyBorder="1" applyAlignment="1">
      <alignment horizontal="center" vertical="top" wrapText="1"/>
    </xf>
    <xf numFmtId="0" fontId="26" fillId="4" borderId="3" xfId="10" applyFill="1" applyBorder="1" applyAlignment="1">
      <alignment horizontal="center" vertical="top"/>
    </xf>
    <xf numFmtId="0" fontId="26" fillId="6" borderId="8" xfId="10" applyFill="1" applyBorder="1" applyAlignment="1">
      <alignment horizontal="center" vertical="top" wrapText="1"/>
    </xf>
    <xf numFmtId="0" fontId="26" fillId="6" borderId="3" xfId="10" applyFill="1" applyBorder="1" applyAlignment="1">
      <alignment horizontal="center" vertical="top" wrapText="1"/>
    </xf>
    <xf numFmtId="0" fontId="26" fillId="6" borderId="3" xfId="10" applyFill="1" applyBorder="1" applyAlignment="1">
      <alignment horizontal="center" vertical="top"/>
    </xf>
    <xf numFmtId="0" fontId="26" fillId="0" borderId="8" xfId="10" applyFill="1" applyBorder="1" applyAlignment="1">
      <alignment horizontal="center" vertical="top" wrapText="1"/>
    </xf>
    <xf numFmtId="0" fontId="26" fillId="0" borderId="3" xfId="10" applyFill="1" applyBorder="1" applyAlignment="1">
      <alignment horizontal="center" vertical="top" wrapText="1"/>
    </xf>
    <xf numFmtId="0" fontId="26" fillId="0" borderId="3" xfId="10" applyFill="1" applyBorder="1" applyAlignment="1">
      <alignment horizontal="center" vertical="top"/>
    </xf>
    <xf numFmtId="0" fontId="26" fillId="0" borderId="3" xfId="10" applyFill="1" applyBorder="1" applyAlignment="1">
      <alignment wrapText="1"/>
    </xf>
    <xf numFmtId="0" fontId="26" fillId="0" borderId="25" xfId="10" applyFill="1" applyBorder="1" applyAlignment="1">
      <alignment wrapText="1"/>
    </xf>
    <xf numFmtId="0" fontId="26" fillId="0" borderId="15" xfId="10" applyFill="1" applyBorder="1" applyAlignment="1">
      <alignment horizontal="center" vertical="top" wrapText="1"/>
    </xf>
    <xf numFmtId="0" fontId="26" fillId="0" borderId="9" xfId="10" applyFill="1" applyBorder="1" applyAlignment="1">
      <alignment horizontal="center" vertical="top" wrapText="1"/>
    </xf>
    <xf numFmtId="0" fontId="26" fillId="0" borderId="9" xfId="10" applyFill="1" applyBorder="1" applyAlignment="1">
      <alignment horizontal="center" vertical="top"/>
    </xf>
    <xf numFmtId="10" fontId="26" fillId="0" borderId="9" xfId="10" applyNumberFormat="1" applyFill="1" applyBorder="1" applyAlignment="1">
      <alignment horizontal="center" vertical="top"/>
    </xf>
    <xf numFmtId="0" fontId="26" fillId="0" borderId="9" xfId="10" applyFill="1" applyBorder="1" applyAlignment="1">
      <alignment wrapText="1"/>
    </xf>
    <xf numFmtId="0" fontId="26" fillId="0" borderId="30" xfId="10" applyFill="1" applyBorder="1" applyAlignment="1">
      <alignment wrapText="1"/>
    </xf>
    <xf numFmtId="0" fontId="26" fillId="0" borderId="0" xfId="10" applyFill="1" applyBorder="1" applyAlignment="1">
      <alignment horizontal="center" vertical="top" wrapText="1"/>
    </xf>
    <xf numFmtId="0" fontId="31" fillId="6" borderId="10" xfId="8" applyFont="1" applyFill="1" applyBorder="1" applyAlignment="1">
      <alignment horizontal="center" vertical="center"/>
    </xf>
    <xf numFmtId="0" fontId="15" fillId="3" borderId="6" xfId="8" applyFont="1" applyFill="1" applyBorder="1" applyAlignment="1">
      <alignment horizontal="center" vertical="center" wrapText="1"/>
    </xf>
    <xf numFmtId="0" fontId="15" fillId="3" borderId="0" xfId="8" applyFont="1" applyFill="1" applyBorder="1" applyAlignment="1">
      <alignment horizontal="center" vertical="center" wrapText="1"/>
    </xf>
    <xf numFmtId="0" fontId="15" fillId="3" borderId="36" xfId="8" applyFont="1" applyFill="1" applyBorder="1" applyAlignment="1">
      <alignment horizontal="center" vertical="center" wrapText="1"/>
    </xf>
    <xf numFmtId="0" fontId="9" fillId="4" borderId="3" xfId="8" applyFill="1" applyBorder="1" applyAlignment="1">
      <alignment horizontal="center" vertical="center"/>
    </xf>
    <xf numFmtId="0" fontId="16" fillId="7" borderId="8" xfId="8" applyFont="1" applyFill="1" applyBorder="1" applyAlignment="1">
      <alignment horizontal="center"/>
    </xf>
    <xf numFmtId="0" fontId="21" fillId="2" borderId="3" xfId="5" applyFont="1" applyFill="1" applyBorder="1" applyAlignment="1">
      <alignment horizontal="center" vertical="center" wrapText="1"/>
    </xf>
    <xf numFmtId="0" fontId="26" fillId="0" borderId="1" xfId="10" applyFill="1" applyBorder="1" applyAlignment="1">
      <alignment vertical="top" wrapText="1"/>
    </xf>
    <xf numFmtId="10" fontId="26" fillId="4" borderId="3" xfId="10" applyNumberFormat="1" applyFill="1" applyBorder="1" applyAlignment="1">
      <alignment horizontal="center" vertical="top"/>
    </xf>
    <xf numFmtId="10" fontId="26" fillId="6" borderId="3" xfId="10" applyNumberFormat="1" applyFill="1" applyBorder="1" applyAlignment="1">
      <alignment horizontal="center" vertical="top"/>
    </xf>
    <xf numFmtId="0" fontId="26" fillId="6" borderId="2" xfId="10" applyFill="1" applyBorder="1" applyAlignment="1">
      <alignment horizontal="center" vertical="top" wrapText="1"/>
    </xf>
    <xf numFmtId="0" fontId="26" fillId="6" borderId="2" xfId="10" applyFill="1" applyBorder="1" applyAlignment="1">
      <alignment horizontal="center" vertical="top"/>
    </xf>
    <xf numFmtId="10" fontId="26" fillId="0" borderId="3" xfId="10" applyNumberFormat="1" applyFill="1" applyBorder="1" applyAlignment="1">
      <alignment horizontal="center" vertical="top"/>
    </xf>
    <xf numFmtId="0" fontId="23" fillId="3" borderId="33" xfId="8" applyFont="1" applyFill="1" applyBorder="1" applyAlignment="1">
      <alignment horizontal="center" vertical="center" wrapText="1"/>
    </xf>
    <xf numFmtId="0" fontId="23" fillId="3" borderId="32" xfId="8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0" fillId="0" borderId="0" xfId="0"/>
    <xf numFmtId="0" fontId="9" fillId="5" borderId="10" xfId="8" applyFill="1" applyBorder="1" applyAlignment="1">
      <alignment horizontal="center" vertical="center"/>
    </xf>
    <xf numFmtId="0" fontId="9" fillId="6" borderId="10" xfId="8" applyFill="1" applyBorder="1" applyAlignment="1">
      <alignment horizontal="center" vertical="center"/>
    </xf>
    <xf numFmtId="0" fontId="9" fillId="4" borderId="10" xfId="8" applyFill="1" applyBorder="1" applyAlignment="1">
      <alignment horizontal="center" vertical="center"/>
    </xf>
    <xf numFmtId="0" fontId="9" fillId="4" borderId="13" xfId="8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6" xfId="8" applyFont="1" applyBorder="1" applyAlignment="1">
      <alignment horizontal="center" vertical="center" wrapText="1"/>
    </xf>
    <xf numFmtId="0" fontId="13" fillId="0" borderId="31" xfId="8" applyFont="1" applyBorder="1" applyAlignment="1">
      <alignment horizontal="center" vertical="center" wrapText="1"/>
    </xf>
    <xf numFmtId="0" fontId="9" fillId="6" borderId="47" xfId="8" applyFill="1" applyBorder="1" applyAlignment="1">
      <alignment horizontal="center" vertical="center"/>
    </xf>
    <xf numFmtId="0" fontId="21" fillId="2" borderId="10" xfId="5" applyFont="1" applyFill="1" applyBorder="1" applyAlignment="1">
      <alignment horizontal="center" vertical="center" wrapText="1"/>
    </xf>
    <xf numFmtId="0" fontId="9" fillId="6" borderId="28" xfId="8" applyFill="1" applyBorder="1" applyAlignment="1">
      <alignment horizontal="center" vertical="center"/>
    </xf>
    <xf numFmtId="0" fontId="9" fillId="6" borderId="28" xfId="8" applyFill="1" applyBorder="1" applyAlignment="1">
      <alignment horizontal="center" vertical="center" wrapText="1"/>
    </xf>
    <xf numFmtId="0" fontId="9" fillId="4" borderId="26" xfId="8" applyFill="1" applyBorder="1" applyAlignment="1">
      <alignment horizontal="center" vertical="center"/>
    </xf>
    <xf numFmtId="0" fontId="9" fillId="6" borderId="13" xfId="8" applyFill="1" applyBorder="1" applyAlignment="1">
      <alignment horizontal="center" vertical="center"/>
    </xf>
    <xf numFmtId="1" fontId="9" fillId="4" borderId="3" xfId="8" applyNumberFormat="1" applyFill="1" applyBorder="1" applyAlignment="1">
      <alignment horizontal="center" vertical="center" wrapText="1"/>
    </xf>
    <xf numFmtId="1" fontId="9" fillId="4" borderId="8" xfId="8" applyNumberFormat="1" applyFill="1" applyBorder="1" applyAlignment="1">
      <alignment horizontal="center" vertical="center" wrapText="1"/>
    </xf>
    <xf numFmtId="1" fontId="9" fillId="4" borderId="25" xfId="8" applyNumberFormat="1" applyFill="1" applyBorder="1" applyAlignment="1">
      <alignment horizontal="center" vertical="center" wrapText="1"/>
    </xf>
    <xf numFmtId="1" fontId="9" fillId="6" borderId="15" xfId="8" applyNumberFormat="1" applyFill="1" applyBorder="1" applyAlignment="1">
      <alignment horizontal="center" vertical="center" wrapText="1"/>
    </xf>
    <xf numFmtId="1" fontId="9" fillId="6" borderId="9" xfId="8" applyNumberFormat="1" applyFill="1" applyBorder="1" applyAlignment="1">
      <alignment horizontal="center" vertical="center" wrapText="1"/>
    </xf>
    <xf numFmtId="1" fontId="9" fillId="6" borderId="30" xfId="8" applyNumberFormat="1" applyFill="1" applyBorder="1" applyAlignment="1">
      <alignment horizontal="center" vertical="center" wrapText="1"/>
    </xf>
    <xf numFmtId="0" fontId="9" fillId="6" borderId="41" xfId="8" applyFill="1" applyBorder="1" applyAlignment="1">
      <alignment horizontal="center" vertical="center" wrapText="1"/>
    </xf>
    <xf numFmtId="0" fontId="9" fillId="6" borderId="15" xfId="8" applyFill="1" applyBorder="1" applyAlignment="1">
      <alignment horizontal="center" vertical="center" wrapText="1"/>
    </xf>
    <xf numFmtId="0" fontId="9" fillId="6" borderId="9" xfId="8" applyFill="1" applyBorder="1" applyAlignment="1">
      <alignment horizontal="center" vertical="center"/>
    </xf>
    <xf numFmtId="0" fontId="9" fillId="6" borderId="30" xfId="8" applyFill="1" applyBorder="1" applyAlignment="1">
      <alignment horizontal="center" vertical="center"/>
    </xf>
    <xf numFmtId="0" fontId="9" fillId="6" borderId="16" xfId="8" applyFill="1" applyBorder="1" applyAlignment="1">
      <alignment horizontal="center" vertical="center"/>
    </xf>
    <xf numFmtId="0" fontId="9" fillId="4" borderId="51" xfId="8" applyFill="1" applyBorder="1" applyAlignment="1">
      <alignment horizontal="center" vertical="center"/>
    </xf>
    <xf numFmtId="9" fontId="0" fillId="6" borderId="55" xfId="9" applyFont="1" applyFill="1" applyBorder="1"/>
    <xf numFmtId="0" fontId="13" fillId="0" borderId="56" xfId="8" applyFont="1" applyBorder="1" applyAlignment="1">
      <alignment horizontal="center" vertical="center" wrapText="1"/>
    </xf>
    <xf numFmtId="0" fontId="9" fillId="6" borderId="15" xfId="8" applyFill="1" applyBorder="1" applyAlignment="1">
      <alignment horizontal="center" vertical="center"/>
    </xf>
    <xf numFmtId="0" fontId="13" fillId="0" borderId="33" xfId="8" applyFont="1" applyBorder="1" applyAlignment="1">
      <alignment horizontal="center" vertical="center" wrapText="1"/>
    </xf>
    <xf numFmtId="0" fontId="13" fillId="0" borderId="32" xfId="8" applyFont="1" applyBorder="1" applyAlignment="1">
      <alignment horizontal="center" vertical="center" wrapText="1"/>
    </xf>
    <xf numFmtId="0" fontId="13" fillId="0" borderId="37" xfId="8" applyFont="1" applyBorder="1" applyAlignment="1">
      <alignment horizontal="center" vertical="center" wrapText="1"/>
    </xf>
    <xf numFmtId="0" fontId="9" fillId="4" borderId="60" xfId="8" applyFill="1" applyBorder="1" applyAlignment="1">
      <alignment horizontal="center" vertical="center"/>
    </xf>
    <xf numFmtId="0" fontId="9" fillId="6" borderId="61" xfId="8" applyFill="1" applyBorder="1" applyAlignment="1">
      <alignment horizontal="center" vertical="center"/>
    </xf>
    <xf numFmtId="0" fontId="9" fillId="4" borderId="57" xfId="8" applyFill="1" applyBorder="1" applyAlignment="1">
      <alignment horizontal="left" vertical="center" wrapText="1"/>
    </xf>
    <xf numFmtId="0" fontId="9" fillId="6" borderId="58" xfId="8" applyFill="1" applyBorder="1" applyAlignment="1">
      <alignment horizontal="left" wrapText="1"/>
    </xf>
    <xf numFmtId="0" fontId="26" fillId="4" borderId="12" xfId="10" applyFill="1" applyBorder="1" applyAlignment="1">
      <alignment horizontal="center" vertical="top" wrapText="1"/>
    </xf>
    <xf numFmtId="0" fontId="26" fillId="4" borderId="26" xfId="10" applyFill="1" applyBorder="1" applyAlignment="1">
      <alignment horizontal="center" vertical="top" wrapText="1"/>
    </xf>
    <xf numFmtId="0" fontId="26" fillId="4" borderId="26" xfId="10" applyFill="1" applyBorder="1" applyAlignment="1">
      <alignment horizontal="left" vertical="top" wrapText="1"/>
    </xf>
    <xf numFmtId="10" fontId="26" fillId="4" borderId="2" xfId="10" applyNumberFormat="1" applyFill="1" applyBorder="1" applyAlignment="1">
      <alignment horizontal="center" vertical="top"/>
    </xf>
    <xf numFmtId="0" fontId="26" fillId="4" borderId="3" xfId="10" applyFill="1" applyBorder="1" applyAlignment="1">
      <alignment horizontal="left" vertical="top" wrapText="1"/>
    </xf>
    <xf numFmtId="0" fontId="26" fillId="5" borderId="8" xfId="10" applyFill="1" applyBorder="1" applyAlignment="1">
      <alignment horizontal="center" vertical="top" wrapText="1"/>
    </xf>
    <xf numFmtId="0" fontId="26" fillId="5" borderId="3" xfId="10" applyFill="1" applyBorder="1" applyAlignment="1">
      <alignment horizontal="center" vertical="top" wrapText="1"/>
    </xf>
    <xf numFmtId="0" fontId="26" fillId="5" borderId="3" xfId="10" applyFill="1" applyBorder="1" applyAlignment="1">
      <alignment horizontal="left" vertical="top" wrapText="1"/>
    </xf>
    <xf numFmtId="10" fontId="26" fillId="5" borderId="3" xfId="10" applyNumberFormat="1" applyFill="1" applyBorder="1" applyAlignment="1">
      <alignment horizontal="center" vertical="top"/>
    </xf>
    <xf numFmtId="0" fontId="26" fillId="5" borderId="3" xfId="10" applyFill="1" applyBorder="1" applyAlignment="1">
      <alignment horizontal="center" vertical="top"/>
    </xf>
    <xf numFmtId="0" fontId="26" fillId="6" borderId="3" xfId="10" applyFill="1" applyBorder="1" applyAlignment="1">
      <alignment horizontal="left" vertical="top" wrapText="1"/>
    </xf>
    <xf numFmtId="0" fontId="26" fillId="6" borderId="2" xfId="10" applyFill="1" applyBorder="1" applyAlignment="1">
      <alignment horizontal="left" vertical="top" wrapText="1"/>
    </xf>
    <xf numFmtId="0" fontId="26" fillId="0" borderId="3" xfId="10" applyFill="1" applyBorder="1" applyAlignment="1">
      <alignment horizontal="left" vertical="top" wrapText="1"/>
    </xf>
    <xf numFmtId="0" fontId="26" fillId="0" borderId="9" xfId="10" applyFill="1" applyBorder="1" applyAlignment="1">
      <alignment horizontal="left" vertical="top" wrapText="1"/>
    </xf>
    <xf numFmtId="10" fontId="0" fillId="0" borderId="0" xfId="0" applyNumberFormat="1"/>
    <xf numFmtId="0" fontId="31" fillId="5" borderId="10" xfId="8" applyFont="1" applyFill="1" applyBorder="1" applyAlignment="1">
      <alignment horizontal="center" vertical="center"/>
    </xf>
    <xf numFmtId="0" fontId="31" fillId="7" borderId="10" xfId="8" applyFont="1" applyFill="1" applyBorder="1" applyAlignment="1">
      <alignment horizontal="center" vertical="center"/>
    </xf>
    <xf numFmtId="0" fontId="9" fillId="7" borderId="59" xfId="8" applyFill="1" applyBorder="1" applyAlignment="1">
      <alignment horizontal="center" vertical="center"/>
    </xf>
    <xf numFmtId="0" fontId="9" fillId="7" borderId="35" xfId="8" applyFill="1" applyBorder="1" applyAlignment="1">
      <alignment horizontal="left" wrapText="1"/>
    </xf>
    <xf numFmtId="0" fontId="9" fillId="7" borderId="62" xfId="8" applyFill="1" applyBorder="1" applyAlignment="1">
      <alignment horizontal="center" vertical="center" wrapText="1"/>
    </xf>
    <xf numFmtId="0" fontId="9" fillId="7" borderId="22" xfId="8" applyFill="1" applyBorder="1" applyAlignment="1">
      <alignment horizontal="center" vertical="center"/>
    </xf>
    <xf numFmtId="0" fontId="9" fillId="7" borderId="24" xfId="8" applyFill="1" applyBorder="1" applyAlignment="1">
      <alignment horizontal="center" vertical="center"/>
    </xf>
    <xf numFmtId="0" fontId="9" fillId="7" borderId="22" xfId="8" applyFill="1" applyBorder="1" applyAlignment="1">
      <alignment horizontal="center" vertical="center" wrapText="1"/>
    </xf>
    <xf numFmtId="0" fontId="9" fillId="7" borderId="23" xfId="8" applyFill="1" applyBorder="1" applyAlignment="1">
      <alignment horizontal="center" vertical="center"/>
    </xf>
    <xf numFmtId="0" fontId="9" fillId="7" borderId="21" xfId="8" applyFill="1" applyBorder="1" applyAlignment="1">
      <alignment horizontal="center" vertical="center" wrapText="1"/>
    </xf>
    <xf numFmtId="0" fontId="9" fillId="7" borderId="12" xfId="8" applyFill="1" applyBorder="1" applyAlignment="1">
      <alignment horizontal="center" vertical="center" wrapText="1"/>
    </xf>
    <xf numFmtId="0" fontId="9" fillId="7" borderId="26" xfId="8" applyFill="1" applyBorder="1" applyAlignment="1">
      <alignment horizontal="center" vertical="center"/>
    </xf>
    <xf numFmtId="0" fontId="9" fillId="7" borderId="13" xfId="8" applyFill="1" applyBorder="1" applyAlignment="1">
      <alignment horizontal="center" vertical="center"/>
    </xf>
    <xf numFmtId="0" fontId="9" fillId="7" borderId="28" xfId="8" applyFill="1" applyBorder="1" applyAlignment="1">
      <alignment horizontal="center" vertical="center"/>
    </xf>
    <xf numFmtId="9" fontId="0" fillId="7" borderId="53" xfId="9" applyFont="1" applyFill="1" applyBorder="1"/>
    <xf numFmtId="1" fontId="9" fillId="7" borderId="12" xfId="8" applyNumberFormat="1" applyFill="1" applyBorder="1" applyAlignment="1">
      <alignment horizontal="center" vertical="center" wrapText="1"/>
    </xf>
    <xf numFmtId="1" fontId="9" fillId="7" borderId="26" xfId="8" applyNumberFormat="1" applyFill="1" applyBorder="1" applyAlignment="1">
      <alignment horizontal="center" vertical="center" wrapText="1"/>
    </xf>
    <xf numFmtId="1" fontId="9" fillId="7" borderId="28" xfId="8" applyNumberFormat="1" applyFill="1" applyBorder="1" applyAlignment="1">
      <alignment horizontal="center" vertical="center" wrapText="1"/>
    </xf>
    <xf numFmtId="0" fontId="9" fillId="7" borderId="60" xfId="8" applyFill="1" applyBorder="1" applyAlignment="1">
      <alignment horizontal="center" vertical="center"/>
    </xf>
    <xf numFmtId="0" fontId="9" fillId="7" borderId="57" xfId="8" applyFill="1" applyBorder="1" applyAlignment="1">
      <alignment horizontal="left" vertical="center" wrapText="1"/>
    </xf>
    <xf numFmtId="0" fontId="9" fillId="7" borderId="42" xfId="8" applyFill="1" applyBorder="1" applyAlignment="1">
      <alignment horizontal="center" vertical="center"/>
    </xf>
    <xf numFmtId="0" fontId="9" fillId="7" borderId="25" xfId="8" applyFill="1" applyBorder="1" applyAlignment="1">
      <alignment horizontal="center" vertical="center"/>
    </xf>
    <xf numFmtId="0" fontId="9" fillId="7" borderId="8" xfId="8" applyFill="1" applyBorder="1" applyAlignment="1">
      <alignment horizontal="center" vertical="center"/>
    </xf>
    <xf numFmtId="0" fontId="9" fillId="7" borderId="51" xfId="8" applyFill="1" applyBorder="1" applyAlignment="1">
      <alignment horizontal="center" vertical="center"/>
    </xf>
    <xf numFmtId="1" fontId="9" fillId="7" borderId="8" xfId="8" applyNumberFormat="1" applyFill="1" applyBorder="1" applyAlignment="1">
      <alignment horizontal="center" vertical="center" wrapText="1"/>
    </xf>
    <xf numFmtId="1" fontId="9" fillId="7" borderId="3" xfId="8" applyNumberFormat="1" applyFill="1" applyBorder="1" applyAlignment="1">
      <alignment horizontal="center" vertical="center" wrapText="1"/>
    </xf>
    <xf numFmtId="1" fontId="9" fillId="7" borderId="25" xfId="8" applyNumberFormat="1" applyFill="1" applyBorder="1" applyAlignment="1">
      <alignment horizontal="center" vertical="center" wrapText="1"/>
    </xf>
    <xf numFmtId="0" fontId="9" fillId="7" borderId="57" xfId="8" applyFill="1" applyBorder="1" applyAlignment="1">
      <alignment horizontal="left" wrapText="1"/>
    </xf>
    <xf numFmtId="0" fontId="9" fillId="7" borderId="42" xfId="8" applyFill="1" applyBorder="1" applyAlignment="1">
      <alignment horizontal="center" vertical="center" wrapText="1"/>
    </xf>
    <xf numFmtId="0" fontId="9" fillId="7" borderId="3" xfId="8" applyFill="1" applyBorder="1" applyAlignment="1">
      <alignment horizontal="center" vertical="center" wrapText="1"/>
    </xf>
    <xf numFmtId="0" fontId="9" fillId="7" borderId="8" xfId="8" applyFill="1" applyBorder="1" applyAlignment="1">
      <alignment horizontal="center" vertical="center" wrapText="1"/>
    </xf>
    <xf numFmtId="9" fontId="0" fillId="7" borderId="51" xfId="9" applyFont="1" applyFill="1" applyBorder="1"/>
    <xf numFmtId="0" fontId="9" fillId="4" borderId="42" xfId="8" applyFill="1" applyBorder="1" applyAlignment="1">
      <alignment horizontal="center" vertical="center"/>
    </xf>
    <xf numFmtId="0" fontId="9" fillId="6" borderId="60" xfId="8" applyFill="1" applyBorder="1" applyAlignment="1">
      <alignment horizontal="center" vertical="center"/>
    </xf>
    <xf numFmtId="0" fontId="9" fillId="6" borderId="57" xfId="8" applyFill="1" applyBorder="1" applyAlignment="1">
      <alignment horizontal="left" vertical="center" wrapText="1"/>
    </xf>
    <xf numFmtId="0" fontId="9" fillId="6" borderId="25" xfId="8" applyFill="1" applyBorder="1" applyAlignment="1">
      <alignment horizontal="center" vertical="center"/>
    </xf>
    <xf numFmtId="0" fontId="9" fillId="6" borderId="8" xfId="8" applyFill="1" applyBorder="1" applyAlignment="1">
      <alignment horizontal="center" vertical="center"/>
    </xf>
    <xf numFmtId="0" fontId="9" fillId="6" borderId="51" xfId="8" applyFill="1" applyBorder="1" applyAlignment="1">
      <alignment horizontal="center" vertical="center"/>
    </xf>
    <xf numFmtId="1" fontId="9" fillId="6" borderId="8" xfId="8" applyNumberFormat="1" applyFill="1" applyBorder="1" applyAlignment="1">
      <alignment horizontal="center" vertical="center" wrapText="1"/>
    </xf>
    <xf numFmtId="1" fontId="9" fillId="6" borderId="3" xfId="8" applyNumberFormat="1" applyFill="1" applyBorder="1" applyAlignment="1">
      <alignment horizontal="center" vertical="center" wrapText="1"/>
    </xf>
    <xf numFmtId="1" fontId="9" fillId="6" borderId="25" xfId="8" applyNumberFormat="1" applyFill="1" applyBorder="1" applyAlignment="1">
      <alignment horizontal="center" vertical="center" wrapText="1"/>
    </xf>
    <xf numFmtId="0" fontId="9" fillId="6" borderId="57" xfId="8" applyFill="1" applyBorder="1" applyAlignment="1">
      <alignment horizontal="left" wrapText="1"/>
    </xf>
    <xf numFmtId="0" fontId="9" fillId="6" borderId="8" xfId="8" applyFill="1" applyBorder="1" applyAlignment="1">
      <alignment horizontal="center" vertical="center" wrapText="1"/>
    </xf>
    <xf numFmtId="0" fontId="9" fillId="6" borderId="52" xfId="8" applyFill="1" applyBorder="1" applyAlignment="1">
      <alignment horizontal="center" vertical="center" wrapText="1"/>
    </xf>
    <xf numFmtId="0" fontId="9" fillId="6" borderId="45" xfId="8" applyFill="1" applyBorder="1" applyAlignment="1">
      <alignment horizontal="center" vertical="center"/>
    </xf>
    <xf numFmtId="14" fontId="9" fillId="6" borderId="45" xfId="8" applyNumberFormat="1" applyFill="1" applyBorder="1" applyAlignment="1">
      <alignment horizontal="center" vertical="center"/>
    </xf>
    <xf numFmtId="0" fontId="9" fillId="6" borderId="46" xfId="8" applyFill="1" applyBorder="1" applyAlignment="1">
      <alignment horizontal="center" vertical="center"/>
    </xf>
    <xf numFmtId="0" fontId="9" fillId="6" borderId="45" xfId="8" applyFill="1" applyBorder="1" applyAlignment="1">
      <alignment horizontal="center" vertical="center" wrapText="1"/>
    </xf>
    <xf numFmtId="0" fontId="9" fillId="6" borderId="44" xfId="8" applyFill="1" applyBorder="1" applyAlignment="1">
      <alignment horizontal="center" vertical="center"/>
    </xf>
    <xf numFmtId="0" fontId="9" fillId="6" borderId="43" xfId="8" applyFill="1" applyBorder="1" applyAlignment="1">
      <alignment horizontal="center" vertical="center" wrapText="1"/>
    </xf>
    <xf numFmtId="9" fontId="0" fillId="6" borderId="54" xfId="9" applyFont="1" applyFill="1" applyBorder="1"/>
    <xf numFmtId="0" fontId="19" fillId="2" borderId="2" xfId="8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 wrapText="1"/>
    </xf>
    <xf numFmtId="0" fontId="6" fillId="6" borderId="10" xfId="8" applyFont="1" applyFill="1" applyBorder="1" applyAlignment="1">
      <alignment horizontal="center" vertical="center"/>
    </xf>
    <xf numFmtId="10" fontId="11" fillId="4" borderId="3" xfId="8" applyNumberFormat="1" applyFont="1" applyFill="1" applyBorder="1" applyAlignment="1">
      <alignment horizontal="center" vertical="center"/>
    </xf>
    <xf numFmtId="10" fontId="11" fillId="7" borderId="3" xfId="8" applyNumberFormat="1" applyFont="1" applyFill="1" applyBorder="1" applyAlignment="1">
      <alignment horizontal="center" vertical="center"/>
    </xf>
    <xf numFmtId="0" fontId="13" fillId="0" borderId="1" xfId="8" applyFont="1" applyBorder="1" applyAlignment="1">
      <alignment horizontal="center" vertical="center" wrapText="1"/>
    </xf>
    <xf numFmtId="0" fontId="13" fillId="0" borderId="34" xfId="8" applyFont="1" applyBorder="1" applyAlignment="1">
      <alignment horizontal="center" vertical="center" wrapText="1"/>
    </xf>
    <xf numFmtId="0" fontId="9" fillId="0" borderId="1" xfId="8" applyBorder="1"/>
    <xf numFmtId="0" fontId="0" fillId="0" borderId="0" xfId="0" applyAlignment="1">
      <alignment horizontal="center"/>
    </xf>
    <xf numFmtId="0" fontId="0" fillId="0" borderId="0" xfId="0" applyFill="1"/>
    <xf numFmtId="0" fontId="32" fillId="0" borderId="3" xfId="0" applyFont="1" applyFill="1" applyBorder="1" applyAlignment="1">
      <alignment vertical="top" wrapText="1"/>
    </xf>
    <xf numFmtId="0" fontId="32" fillId="0" borderId="0" xfId="0" applyFont="1" applyFill="1" applyAlignment="1">
      <alignment vertical="top" wrapText="1"/>
    </xf>
    <xf numFmtId="0" fontId="32" fillId="0" borderId="3" xfId="16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10" fontId="13" fillId="0" borderId="3" xfId="0" applyNumberFormat="1" applyFont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0" fontId="0" fillId="5" borderId="3" xfId="0" applyFill="1" applyBorder="1" applyAlignment="1">
      <alignment horizontal="center" vertical="center" wrapText="1"/>
    </xf>
    <xf numFmtId="0" fontId="9" fillId="7" borderId="2" xfId="8" applyFill="1" applyBorder="1" applyAlignment="1">
      <alignment horizontal="center" vertical="center"/>
    </xf>
    <xf numFmtId="0" fontId="6" fillId="5" borderId="10" xfId="5" applyFont="1" applyFill="1" applyBorder="1" applyAlignment="1">
      <alignment horizontal="center" vertical="center" wrapText="1"/>
    </xf>
    <xf numFmtId="0" fontId="31" fillId="4" borderId="10" xfId="8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0" fontId="13" fillId="0" borderId="6" xfId="0" applyNumberFormat="1" applyFont="1" applyBorder="1" applyAlignment="1">
      <alignment horizontal="center" wrapText="1"/>
    </xf>
    <xf numFmtId="0" fontId="7" fillId="7" borderId="3" xfId="14" applyFont="1" applyFill="1" applyBorder="1" applyAlignment="1">
      <alignment horizontal="center" vertical="center"/>
    </xf>
    <xf numFmtId="0" fontId="7" fillId="7" borderId="3" xfId="14" applyFont="1" applyFill="1" applyBorder="1" applyAlignment="1">
      <alignment horizontal="center"/>
    </xf>
    <xf numFmtId="10" fontId="7" fillId="7" borderId="3" xfId="14" applyNumberFormat="1" applyFont="1" applyFill="1" applyBorder="1" applyAlignment="1">
      <alignment horizontal="center"/>
    </xf>
    <xf numFmtId="0" fontId="7" fillId="4" borderId="3" xfId="15" applyFont="1" applyFill="1" applyBorder="1" applyAlignment="1">
      <alignment horizontal="center" vertical="center"/>
    </xf>
    <xf numFmtId="0" fontId="7" fillId="4" borderId="3" xfId="15" applyFont="1" applyFill="1" applyBorder="1" applyAlignment="1">
      <alignment horizontal="center"/>
    </xf>
    <xf numFmtId="10" fontId="7" fillId="4" borderId="3" xfId="15" applyNumberFormat="1" applyFont="1" applyFill="1" applyBorder="1" applyAlignment="1">
      <alignment horizontal="center"/>
    </xf>
    <xf numFmtId="0" fontId="7" fillId="6" borderId="3" xfId="16" applyFont="1" applyFill="1" applyBorder="1" applyAlignment="1">
      <alignment horizontal="center" vertical="center"/>
    </xf>
    <xf numFmtId="0" fontId="7" fillId="6" borderId="3" xfId="16" applyFont="1" applyFill="1" applyBorder="1" applyAlignment="1">
      <alignment horizontal="center"/>
    </xf>
    <xf numFmtId="10" fontId="7" fillId="6" borderId="3" xfId="16" applyNumberFormat="1" applyFont="1" applyFill="1" applyBorder="1" applyAlignment="1">
      <alignment horizontal="center"/>
    </xf>
    <xf numFmtId="0" fontId="7" fillId="7" borderId="2" xfId="14" applyFont="1" applyFill="1" applyBorder="1" applyAlignment="1">
      <alignment horizontal="center" vertical="center"/>
    </xf>
    <xf numFmtId="0" fontId="7" fillId="7" borderId="2" xfId="14" applyFont="1" applyFill="1" applyBorder="1" applyAlignment="1">
      <alignment horizontal="center" vertical="center" wrapText="1"/>
    </xf>
    <xf numFmtId="0" fontId="7" fillId="7" borderId="3" xfId="14" applyFont="1" applyFill="1" applyBorder="1" applyAlignment="1">
      <alignment horizontal="center" vertical="center" wrapText="1"/>
    </xf>
    <xf numFmtId="0" fontId="7" fillId="4" borderId="3" xfId="15" applyFont="1" applyFill="1" applyBorder="1" applyAlignment="1">
      <alignment horizontal="center" vertical="center" wrapText="1"/>
    </xf>
    <xf numFmtId="0" fontId="7" fillId="6" borderId="3" xfId="16" applyFont="1" applyFill="1" applyBorder="1" applyAlignment="1">
      <alignment horizontal="center" vertical="center" wrapText="1"/>
    </xf>
    <xf numFmtId="0" fontId="7" fillId="7" borderId="2" xfId="14" applyFont="1" applyFill="1" applyBorder="1" applyAlignment="1">
      <alignment horizontal="left" vertical="center" wrapText="1"/>
    </xf>
    <xf numFmtId="0" fontId="7" fillId="7" borderId="3" xfId="14" applyFont="1" applyFill="1" applyBorder="1" applyAlignment="1">
      <alignment horizontal="left" vertical="center" wrapText="1"/>
    </xf>
    <xf numFmtId="0" fontId="7" fillId="4" borderId="3" xfId="15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7" fillId="6" borderId="3" xfId="16" applyFont="1" applyFill="1" applyBorder="1" applyAlignment="1">
      <alignment horizontal="left" vertical="center" wrapText="1"/>
    </xf>
    <xf numFmtId="0" fontId="7" fillId="7" borderId="3" xfId="14" applyFont="1" applyFill="1" applyBorder="1" applyAlignment="1">
      <alignment wrapText="1"/>
    </xf>
    <xf numFmtId="0" fontId="7" fillId="4" borderId="3" xfId="15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7" fillId="6" borderId="3" xfId="16" applyFont="1" applyFill="1" applyBorder="1" applyAlignment="1">
      <alignment wrapText="1"/>
    </xf>
    <xf numFmtId="0" fontId="8" fillId="7" borderId="3" xfId="5" applyFont="1" applyFill="1" applyBorder="1" applyAlignment="1">
      <alignment horizontal="center"/>
    </xf>
    <xf numFmtId="0" fontId="8" fillId="7" borderId="3" xfId="5" applyNumberFormat="1" applyFont="1" applyFill="1" applyBorder="1" applyAlignment="1">
      <alignment horizontal="center"/>
    </xf>
    <xf numFmtId="0" fontId="8" fillId="7" borderId="3" xfId="5" applyFont="1" applyFill="1" applyBorder="1" applyAlignment="1">
      <alignment vertical="top" wrapText="1"/>
    </xf>
    <xf numFmtId="9" fontId="8" fillId="7" borderId="3" xfId="9" applyFont="1" applyFill="1" applyBorder="1"/>
    <xf numFmtId="0" fontId="8" fillId="7" borderId="3" xfId="5" applyFont="1" applyFill="1" applyBorder="1"/>
    <xf numFmtId="0" fontId="0" fillId="7" borderId="3" xfId="0" applyFill="1" applyBorder="1"/>
    <xf numFmtId="10" fontId="8" fillId="7" borderId="3" xfId="5" applyNumberFormat="1" applyFont="1" applyFill="1" applyBorder="1"/>
    <xf numFmtId="0" fontId="8" fillId="5" borderId="3" xfId="5" applyFont="1" applyFill="1" applyBorder="1" applyAlignment="1">
      <alignment horizontal="center"/>
    </xf>
    <xf numFmtId="0" fontId="8" fillId="5" borderId="3" xfId="5" applyNumberFormat="1" applyFont="1" applyFill="1" applyBorder="1" applyAlignment="1">
      <alignment horizontal="center"/>
    </xf>
    <xf numFmtId="0" fontId="8" fillId="5" borderId="3" xfId="5" applyFont="1" applyFill="1" applyBorder="1" applyAlignment="1">
      <alignment vertical="top" wrapText="1"/>
    </xf>
    <xf numFmtId="9" fontId="8" fillId="5" borderId="3" xfId="9" applyFont="1" applyFill="1" applyBorder="1"/>
    <xf numFmtId="0" fontId="8" fillId="5" borderId="3" xfId="5" applyFont="1" applyFill="1" applyBorder="1"/>
    <xf numFmtId="10" fontId="8" fillId="5" borderId="3" xfId="5" applyNumberFormat="1" applyFont="1" applyFill="1" applyBorder="1"/>
    <xf numFmtId="0" fontId="27" fillId="0" borderId="33" xfId="10" applyFont="1" applyFill="1" applyBorder="1" applyAlignment="1">
      <alignment horizontal="center" vertical="top" wrapText="1"/>
    </xf>
    <xf numFmtId="0" fontId="27" fillId="0" borderId="32" xfId="10" applyFont="1" applyFill="1" applyBorder="1" applyAlignment="1">
      <alignment horizontal="center" vertical="top" wrapText="1"/>
    </xf>
    <xf numFmtId="0" fontId="27" fillId="0" borderId="37" xfId="10" applyFont="1" applyFill="1" applyBorder="1" applyAlignment="1">
      <alignment horizontal="center" vertical="top" wrapText="1"/>
    </xf>
    <xf numFmtId="0" fontId="27" fillId="0" borderId="31" xfId="10" applyFont="1" applyFill="1" applyBorder="1" applyAlignment="1">
      <alignment horizontal="center" vertical="top" wrapText="1"/>
    </xf>
    <xf numFmtId="0" fontId="27" fillId="0" borderId="5" xfId="10" applyFont="1" applyFill="1" applyBorder="1" applyAlignment="1">
      <alignment horizontal="center" vertical="top" wrapText="1"/>
    </xf>
    <xf numFmtId="0" fontId="27" fillId="0" borderId="14" xfId="10" applyFont="1" applyFill="1" applyBorder="1" applyAlignment="1">
      <alignment horizontal="center" vertical="top" wrapText="1"/>
    </xf>
    <xf numFmtId="0" fontId="27" fillId="0" borderId="36" xfId="10" applyFont="1" applyFill="1" applyBorder="1" applyAlignment="1">
      <alignment horizontal="center" vertical="top" wrapText="1"/>
    </xf>
    <xf numFmtId="0" fontId="26" fillId="0" borderId="26" xfId="10" applyFill="1" applyBorder="1" applyAlignment="1">
      <alignment wrapText="1"/>
    </xf>
    <xf numFmtId="0" fontId="26" fillId="0" borderId="28" xfId="10" applyFill="1" applyBorder="1" applyAlignment="1">
      <alignment wrapText="1"/>
    </xf>
    <xf numFmtId="0" fontId="26" fillId="0" borderId="25" xfId="10" applyFill="1" applyBorder="1" applyAlignment="1">
      <alignment horizontal="center" vertical="top" wrapText="1"/>
    </xf>
    <xf numFmtId="10" fontId="26" fillId="5" borderId="2" xfId="10" applyNumberFormat="1" applyFill="1" applyBorder="1" applyAlignment="1">
      <alignment horizontal="center" vertical="top"/>
    </xf>
    <xf numFmtId="10" fontId="26" fillId="6" borderId="2" xfId="10" applyNumberFormat="1" applyFill="1" applyBorder="1" applyAlignment="1">
      <alignment horizontal="center" vertical="top"/>
    </xf>
    <xf numFmtId="0" fontId="26" fillId="0" borderId="29" xfId="10" applyFill="1" applyBorder="1" applyAlignment="1">
      <alignment wrapText="1"/>
    </xf>
    <xf numFmtId="0" fontId="26" fillId="0" borderId="3" xfId="10" applyFont="1" applyFill="1" applyBorder="1" applyAlignment="1">
      <alignment horizontal="center" vertical="top" wrapText="1"/>
    </xf>
    <xf numFmtId="0" fontId="26" fillId="0" borderId="3" xfId="10" applyFont="1" applyFill="1" applyBorder="1" applyAlignment="1">
      <alignment horizontal="left" vertical="top" wrapText="1"/>
    </xf>
    <xf numFmtId="0" fontId="26" fillId="0" borderId="3" xfId="10" applyFont="1" applyFill="1" applyBorder="1" applyAlignment="1">
      <alignment horizontal="center" vertical="top"/>
    </xf>
    <xf numFmtId="0" fontId="26" fillId="0" borderId="3" xfId="10" applyFont="1" applyFill="1" applyBorder="1" applyAlignment="1">
      <alignment wrapText="1"/>
    </xf>
    <xf numFmtId="0" fontId="26" fillId="0" borderId="30" xfId="10" applyFill="1" applyBorder="1" applyAlignment="1">
      <alignment horizontal="center" vertical="top" wrapText="1"/>
    </xf>
    <xf numFmtId="10" fontId="26" fillId="4" borderId="26" xfId="10" applyNumberFormat="1" applyFill="1" applyBorder="1" applyAlignment="1">
      <alignment horizontal="center" vertical="top"/>
    </xf>
    <xf numFmtId="0" fontId="26" fillId="0" borderId="26" xfId="10" applyFill="1" applyBorder="1" applyAlignment="1">
      <alignment horizontal="center" vertical="top" wrapText="1"/>
    </xf>
    <xf numFmtId="0" fontId="26" fillId="0" borderId="28" xfId="10" applyFill="1" applyBorder="1" applyAlignment="1">
      <alignment horizontal="center" vertical="top" wrapText="1"/>
    </xf>
    <xf numFmtId="0" fontId="26" fillId="4" borderId="15" xfId="10" applyFill="1" applyBorder="1" applyAlignment="1">
      <alignment horizontal="center" vertical="top" wrapText="1"/>
    </xf>
    <xf numFmtId="0" fontId="26" fillId="4" borderId="9" xfId="10" applyFill="1" applyBorder="1" applyAlignment="1">
      <alignment horizontal="center" vertical="top" wrapText="1"/>
    </xf>
    <xf numFmtId="0" fontId="26" fillId="4" borderId="9" xfId="10" applyFill="1" applyBorder="1" applyAlignment="1">
      <alignment horizontal="left" vertical="top" wrapText="1"/>
    </xf>
    <xf numFmtId="0" fontId="26" fillId="4" borderId="9" xfId="10" applyFill="1" applyBorder="1" applyAlignment="1">
      <alignment horizontal="center" vertical="top"/>
    </xf>
    <xf numFmtId="10" fontId="26" fillId="4" borderId="9" xfId="10" applyNumberFormat="1" applyFill="1" applyBorder="1" applyAlignment="1">
      <alignment horizontal="center" vertical="top"/>
    </xf>
    <xf numFmtId="0" fontId="26" fillId="5" borderId="12" xfId="10" applyFill="1" applyBorder="1" applyAlignment="1">
      <alignment horizontal="center" vertical="top" wrapText="1"/>
    </xf>
    <xf numFmtId="0" fontId="26" fillId="5" borderId="26" xfId="10" applyFill="1" applyBorder="1" applyAlignment="1">
      <alignment horizontal="center" vertical="top" wrapText="1"/>
    </xf>
    <xf numFmtId="0" fontId="26" fillId="5" borderId="26" xfId="10" applyFill="1" applyBorder="1" applyAlignment="1">
      <alignment horizontal="left" vertical="top" wrapText="1"/>
    </xf>
    <xf numFmtId="10" fontId="26" fillId="5" borderId="26" xfId="10" applyNumberFormat="1" applyFill="1" applyBorder="1" applyAlignment="1">
      <alignment horizontal="center" vertical="top"/>
    </xf>
    <xf numFmtId="0" fontId="26" fillId="5" borderId="15" xfId="10" applyFill="1" applyBorder="1" applyAlignment="1">
      <alignment horizontal="center" vertical="top" wrapText="1"/>
    </xf>
    <xf numFmtId="0" fontId="26" fillId="5" borderId="9" xfId="10" applyFill="1" applyBorder="1" applyAlignment="1">
      <alignment horizontal="center" vertical="top" wrapText="1"/>
    </xf>
    <xf numFmtId="0" fontId="26" fillId="5" borderId="9" xfId="10" applyFill="1" applyBorder="1" applyAlignment="1">
      <alignment horizontal="left" vertical="top" wrapText="1"/>
    </xf>
    <xf numFmtId="10" fontId="26" fillId="5" borderId="9" xfId="10" applyNumberFormat="1" applyFill="1" applyBorder="1" applyAlignment="1">
      <alignment horizontal="center" vertical="top"/>
    </xf>
    <xf numFmtId="0" fontId="26" fillId="6" borderId="12" xfId="10" applyFill="1" applyBorder="1" applyAlignment="1">
      <alignment horizontal="center" vertical="top" wrapText="1"/>
    </xf>
    <xf numFmtId="0" fontId="26" fillId="6" borderId="26" xfId="10" applyFill="1" applyBorder="1" applyAlignment="1">
      <alignment horizontal="center" vertical="top" wrapText="1"/>
    </xf>
    <xf numFmtId="0" fontId="26" fillId="6" borderId="26" xfId="10" applyFill="1" applyBorder="1" applyAlignment="1">
      <alignment horizontal="left" vertical="top" wrapText="1"/>
    </xf>
    <xf numFmtId="0" fontId="26" fillId="6" borderId="26" xfId="10" applyFill="1" applyBorder="1" applyAlignment="1">
      <alignment horizontal="center" vertical="top"/>
    </xf>
    <xf numFmtId="10" fontId="26" fillId="6" borderId="26" xfId="10" applyNumberFormat="1" applyFill="1" applyBorder="1" applyAlignment="1">
      <alignment horizontal="center" vertical="top"/>
    </xf>
    <xf numFmtId="0" fontId="26" fillId="6" borderId="15" xfId="10" applyFill="1" applyBorder="1" applyAlignment="1">
      <alignment horizontal="center" vertical="top" wrapText="1"/>
    </xf>
    <xf numFmtId="0" fontId="26" fillId="6" borderId="9" xfId="10" applyFill="1" applyBorder="1" applyAlignment="1">
      <alignment horizontal="center" vertical="top" wrapText="1"/>
    </xf>
    <xf numFmtId="0" fontId="26" fillId="6" borderId="9" xfId="10" applyFill="1" applyBorder="1" applyAlignment="1">
      <alignment horizontal="left" vertical="top" wrapText="1"/>
    </xf>
    <xf numFmtId="0" fontId="26" fillId="6" borderId="9" xfId="10" applyFill="1" applyBorder="1" applyAlignment="1">
      <alignment horizontal="center" vertical="top"/>
    </xf>
    <xf numFmtId="10" fontId="26" fillId="6" borderId="9" xfId="10" applyNumberFormat="1" applyFill="1" applyBorder="1" applyAlignment="1">
      <alignment horizontal="center" vertical="top"/>
    </xf>
    <xf numFmtId="0" fontId="26" fillId="0" borderId="12" xfId="10" applyFill="1" applyBorder="1" applyAlignment="1">
      <alignment horizontal="center" vertical="top" wrapText="1"/>
    </xf>
    <xf numFmtId="0" fontId="26" fillId="0" borderId="26" xfId="10" applyFill="1" applyBorder="1" applyAlignment="1">
      <alignment horizontal="left" vertical="top" wrapText="1"/>
    </xf>
    <xf numFmtId="0" fontId="26" fillId="0" borderId="26" xfId="10" applyFill="1" applyBorder="1" applyAlignment="1">
      <alignment horizontal="center" vertical="top"/>
    </xf>
    <xf numFmtId="10" fontId="26" fillId="0" borderId="26" xfId="10" applyNumberFormat="1" applyFill="1" applyBorder="1" applyAlignment="1">
      <alignment horizontal="center" vertical="top"/>
    </xf>
    <xf numFmtId="0" fontId="2" fillId="7" borderId="3" xfId="7" applyFont="1" applyFill="1" applyBorder="1" applyAlignment="1">
      <alignment horizontal="center" vertical="center" wrapText="1"/>
    </xf>
    <xf numFmtId="0" fontId="1" fillId="16" borderId="3" xfId="2" applyFill="1" applyBorder="1" applyAlignment="1">
      <alignment horizontal="center"/>
    </xf>
    <xf numFmtId="0" fontId="9" fillId="4" borderId="3" xfId="8" applyFill="1" applyBorder="1" applyAlignment="1">
      <alignment wrapText="1"/>
    </xf>
    <xf numFmtId="0" fontId="14" fillId="2" borderId="10" xfId="8" applyFont="1" applyFill="1" applyBorder="1" applyAlignment="1">
      <alignment horizontal="center" vertical="center"/>
    </xf>
    <xf numFmtId="0" fontId="14" fillId="2" borderId="47" xfId="8" applyFont="1" applyFill="1" applyBorder="1" applyAlignment="1">
      <alignment horizontal="center" vertical="center"/>
    </xf>
    <xf numFmtId="0" fontId="14" fillId="2" borderId="3" xfId="8" applyFont="1" applyFill="1" applyBorder="1" applyAlignment="1">
      <alignment horizontal="center" vertical="center"/>
    </xf>
    <xf numFmtId="0" fontId="9" fillId="4" borderId="50" xfId="8" applyFill="1" applyBorder="1" applyAlignment="1">
      <alignment horizontal="center" vertical="center"/>
    </xf>
    <xf numFmtId="0" fontId="9" fillId="7" borderId="27" xfId="8" applyFill="1" applyBorder="1" applyAlignment="1">
      <alignment horizontal="center" vertical="center" wrapText="1"/>
    </xf>
    <xf numFmtId="0" fontId="9" fillId="7" borderId="25" xfId="8" applyFill="1" applyBorder="1" applyAlignment="1">
      <alignment horizontal="center" vertical="center" wrapText="1"/>
    </xf>
    <xf numFmtId="0" fontId="9" fillId="4" borderId="12" xfId="8" applyFill="1" applyBorder="1" applyAlignment="1">
      <alignment horizontal="center" vertical="center"/>
    </xf>
    <xf numFmtId="10" fontId="9" fillId="4" borderId="63" xfId="8" applyNumberFormat="1" applyFill="1" applyBorder="1" applyAlignment="1">
      <alignment horizontal="center" vertical="center"/>
    </xf>
    <xf numFmtId="10" fontId="9" fillId="6" borderId="63" xfId="8" applyNumberFormat="1" applyFill="1" applyBorder="1" applyAlignment="1">
      <alignment horizontal="center" vertical="center"/>
    </xf>
    <xf numFmtId="10" fontId="9" fillId="6" borderId="40" xfId="8" applyNumberFormat="1" applyFill="1" applyBorder="1" applyAlignment="1">
      <alignment horizontal="center" vertical="center"/>
    </xf>
    <xf numFmtId="10" fontId="9" fillId="7" borderId="35" xfId="8" applyNumberFormat="1" applyFill="1" applyBorder="1" applyAlignment="1">
      <alignment horizontal="center" vertical="center"/>
    </xf>
    <xf numFmtId="10" fontId="9" fillId="7" borderId="63" xfId="8" applyNumberFormat="1" applyFill="1" applyBorder="1" applyAlignment="1">
      <alignment horizontal="center" vertical="center"/>
    </xf>
    <xf numFmtId="0" fontId="9" fillId="5" borderId="60" xfId="8" applyFont="1" applyFill="1" applyBorder="1" applyAlignment="1">
      <alignment horizontal="center" vertical="center"/>
    </xf>
    <xf numFmtId="0" fontId="9" fillId="5" borderId="57" xfId="8" applyFont="1" applyFill="1" applyBorder="1" applyAlignment="1">
      <alignment horizontal="left" wrapText="1"/>
    </xf>
    <xf numFmtId="0" fontId="9" fillId="5" borderId="42" xfId="8" applyFont="1" applyFill="1" applyBorder="1" applyAlignment="1">
      <alignment horizontal="center" vertical="center" wrapText="1"/>
    </xf>
    <xf numFmtId="0" fontId="9" fillId="5" borderId="3" xfId="8" applyFont="1" applyFill="1" applyBorder="1" applyAlignment="1">
      <alignment horizontal="center" vertical="center"/>
    </xf>
    <xf numFmtId="0" fontId="9" fillId="5" borderId="25" xfId="8" applyFont="1" applyFill="1" applyBorder="1" applyAlignment="1">
      <alignment horizontal="center" vertical="center"/>
    </xf>
    <xf numFmtId="0" fontId="9" fillId="5" borderId="3" xfId="8" applyFont="1" applyFill="1" applyBorder="1" applyAlignment="1">
      <alignment horizontal="center" vertical="center" wrapText="1"/>
    </xf>
    <xf numFmtId="0" fontId="9" fillId="5" borderId="10" xfId="8" applyFont="1" applyFill="1" applyBorder="1" applyAlignment="1">
      <alignment horizontal="center" vertical="center"/>
    </xf>
    <xf numFmtId="0" fontId="9" fillId="5" borderId="8" xfId="8" applyFont="1" applyFill="1" applyBorder="1" applyAlignment="1">
      <alignment horizontal="center" vertical="center" wrapText="1"/>
    </xf>
    <xf numFmtId="9" fontId="7" fillId="5" borderId="51" xfId="9" applyFont="1" applyFill="1" applyBorder="1"/>
    <xf numFmtId="1" fontId="9" fillId="5" borderId="8" xfId="8" applyNumberFormat="1" applyFill="1" applyBorder="1" applyAlignment="1">
      <alignment horizontal="center" vertical="center" wrapText="1"/>
    </xf>
    <xf numFmtId="1" fontId="9" fillId="5" borderId="3" xfId="8" applyNumberFormat="1" applyFill="1" applyBorder="1" applyAlignment="1">
      <alignment horizontal="center" vertical="center" wrapText="1"/>
    </xf>
    <xf numFmtId="1" fontId="9" fillId="5" borderId="25" xfId="8" applyNumberFormat="1" applyFill="1" applyBorder="1" applyAlignment="1">
      <alignment horizontal="center" vertical="center" wrapText="1"/>
    </xf>
    <xf numFmtId="10" fontId="9" fillId="5" borderId="63" xfId="8" applyNumberFormat="1" applyFill="1" applyBorder="1" applyAlignment="1">
      <alignment horizontal="center" vertical="center"/>
    </xf>
    <xf numFmtId="0" fontId="6" fillId="7" borderId="3" xfId="8" applyFont="1" applyFill="1" applyBorder="1" applyAlignment="1">
      <alignment horizontal="center" vertical="center"/>
    </xf>
    <xf numFmtId="0" fontId="17" fillId="5" borderId="3" xfId="8" applyFont="1" applyFill="1" applyBorder="1" applyAlignment="1">
      <alignment horizontal="center" vertical="center"/>
    </xf>
    <xf numFmtId="0" fontId="26" fillId="7" borderId="12" xfId="10" applyFill="1" applyBorder="1" applyAlignment="1">
      <alignment horizontal="center" vertical="top" wrapText="1"/>
    </xf>
    <xf numFmtId="0" fontId="26" fillId="7" borderId="26" xfId="10" applyFill="1" applyBorder="1" applyAlignment="1">
      <alignment horizontal="center" vertical="top" wrapText="1"/>
    </xf>
    <xf numFmtId="0" fontId="26" fillId="7" borderId="26" xfId="10" applyFill="1" applyBorder="1" applyAlignment="1">
      <alignment horizontal="left" vertical="top" wrapText="1"/>
    </xf>
    <xf numFmtId="0" fontId="26" fillId="7" borderId="26" xfId="10" applyFill="1" applyBorder="1" applyAlignment="1">
      <alignment horizontal="center" vertical="top"/>
    </xf>
    <xf numFmtId="10" fontId="26" fillId="7" borderId="26" xfId="10" applyNumberFormat="1" applyFill="1" applyBorder="1" applyAlignment="1">
      <alignment horizontal="center" vertical="top"/>
    </xf>
    <xf numFmtId="0" fontId="26" fillId="7" borderId="8" xfId="10" applyFill="1" applyBorder="1" applyAlignment="1">
      <alignment horizontal="center" vertical="top" wrapText="1"/>
    </xf>
    <xf numFmtId="0" fontId="26" fillId="7" borderId="3" xfId="10" applyFill="1" applyBorder="1" applyAlignment="1">
      <alignment horizontal="center" vertical="top" wrapText="1"/>
    </xf>
    <xf numFmtId="0" fontId="26" fillId="7" borderId="3" xfId="10" applyFill="1" applyBorder="1" applyAlignment="1">
      <alignment horizontal="left" vertical="top" wrapText="1"/>
    </xf>
    <xf numFmtId="0" fontId="26" fillId="7" borderId="3" xfId="10" applyFill="1" applyBorder="1" applyAlignment="1">
      <alignment horizontal="center" vertical="top"/>
    </xf>
    <xf numFmtId="10" fontId="26" fillId="7" borderId="3" xfId="10" applyNumberFormat="1" applyFill="1" applyBorder="1" applyAlignment="1">
      <alignment horizontal="center" vertical="top"/>
    </xf>
    <xf numFmtId="10" fontId="26" fillId="7" borderId="2" xfId="10" applyNumberFormat="1" applyFill="1" applyBorder="1" applyAlignment="1">
      <alignment horizontal="center" vertical="top"/>
    </xf>
    <xf numFmtId="0" fontId="26" fillId="7" borderId="15" xfId="10" applyFill="1" applyBorder="1" applyAlignment="1">
      <alignment horizontal="center" vertical="top" wrapText="1"/>
    </xf>
    <xf numFmtId="0" fontId="26" fillId="7" borderId="9" xfId="10" applyFill="1" applyBorder="1" applyAlignment="1">
      <alignment horizontal="center" vertical="top" wrapText="1"/>
    </xf>
    <xf numFmtId="0" fontId="26" fillId="7" borderId="9" xfId="10" applyFill="1" applyBorder="1" applyAlignment="1">
      <alignment horizontal="left" vertical="top" wrapText="1"/>
    </xf>
    <xf numFmtId="10" fontId="26" fillId="7" borderId="18" xfId="10" applyNumberFormat="1" applyFill="1" applyBorder="1" applyAlignment="1">
      <alignment horizontal="center" vertical="top"/>
    </xf>
    <xf numFmtId="0" fontId="7" fillId="7" borderId="2" xfId="14" applyFont="1" applyFill="1" applyBorder="1" applyAlignment="1">
      <alignment horizontal="center"/>
    </xf>
    <xf numFmtId="10" fontId="7" fillId="7" borderId="2" xfId="14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 vertical="top" wrapText="1"/>
    </xf>
    <xf numFmtId="10" fontId="32" fillId="0" borderId="3" xfId="0" applyNumberFormat="1" applyFont="1" applyFill="1" applyBorder="1" applyAlignment="1">
      <alignment horizontal="center" vertical="top" wrapText="1"/>
    </xf>
    <xf numFmtId="0" fontId="32" fillId="0" borderId="3" xfId="16" applyFont="1" applyFill="1" applyBorder="1" applyAlignment="1">
      <alignment horizontal="center" vertical="top" wrapText="1"/>
    </xf>
    <xf numFmtId="0" fontId="9" fillId="5" borderId="47" xfId="8" applyFill="1" applyBorder="1" applyAlignment="1">
      <alignment horizontal="center" vertical="center"/>
    </xf>
    <xf numFmtId="0" fontId="3" fillId="17" borderId="3" xfId="8" applyFont="1" applyFill="1" applyBorder="1" applyAlignment="1">
      <alignment horizontal="center"/>
    </xf>
    <xf numFmtId="0" fontId="1" fillId="5" borderId="3" xfId="1" applyFill="1" applyBorder="1" applyAlignment="1">
      <alignment horizontal="center" vertical="center" wrapText="1"/>
    </xf>
    <xf numFmtId="0" fontId="10" fillId="5" borderId="3" xfId="8" applyFont="1" applyFill="1" applyBorder="1" applyAlignment="1">
      <alignment vertical="top" wrapText="1"/>
    </xf>
    <xf numFmtId="0" fontId="7" fillId="5" borderId="3" xfId="8" applyFont="1" applyFill="1" applyBorder="1" applyAlignment="1">
      <alignment horizontal="center" vertical="center" wrapText="1"/>
    </xf>
    <xf numFmtId="0" fontId="11" fillId="5" borderId="3" xfId="8" applyFont="1" applyFill="1" applyBorder="1" applyAlignment="1">
      <alignment horizontal="center" vertical="center"/>
    </xf>
    <xf numFmtId="164" fontId="9" fillId="5" borderId="3" xfId="8" applyNumberFormat="1" applyFill="1" applyBorder="1" applyAlignment="1">
      <alignment horizontal="center" vertical="center"/>
    </xf>
    <xf numFmtId="10" fontId="11" fillId="5" borderId="3" xfId="8" applyNumberFormat="1" applyFont="1" applyFill="1" applyBorder="1" applyAlignment="1">
      <alignment horizontal="center" vertical="center"/>
    </xf>
    <xf numFmtId="0" fontId="7" fillId="5" borderId="3" xfId="6" applyFill="1" applyBorder="1" applyAlignment="1">
      <alignment horizontal="center" vertical="center" wrapText="1"/>
    </xf>
    <xf numFmtId="0" fontId="1" fillId="5" borderId="3" xfId="2" applyFill="1" applyBorder="1" applyAlignment="1">
      <alignment horizontal="center" vertical="center" wrapText="1"/>
    </xf>
    <xf numFmtId="0" fontId="6" fillId="5" borderId="3" xfId="5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2" xfId="4" applyFont="1" applyFill="1" applyBorder="1" applyAlignment="1">
      <alignment horizontal="center" vertical="center" wrapText="1"/>
    </xf>
    <xf numFmtId="0" fontId="6" fillId="7" borderId="2" xfId="5" applyFont="1" applyFill="1" applyBorder="1" applyAlignment="1">
      <alignment horizontal="center" vertical="center" wrapText="1"/>
    </xf>
    <xf numFmtId="0" fontId="18" fillId="2" borderId="10" xfId="8" applyFont="1" applyFill="1" applyBorder="1" applyAlignment="1">
      <alignment horizontal="center" vertical="center"/>
    </xf>
    <xf numFmtId="0" fontId="9" fillId="7" borderId="47" xfId="8" applyFill="1" applyBorder="1" applyAlignment="1">
      <alignment horizontal="center" vertical="center"/>
    </xf>
    <xf numFmtId="0" fontId="6" fillId="5" borderId="3" xfId="8" applyFont="1" applyFill="1" applyBorder="1" applyAlignment="1">
      <alignment horizontal="center" vertical="center"/>
    </xf>
    <xf numFmtId="0" fontId="9" fillId="4" borderId="47" xfId="8" applyFill="1" applyBorder="1" applyAlignment="1">
      <alignment horizontal="center" vertical="center"/>
    </xf>
    <xf numFmtId="0" fontId="6" fillId="7" borderId="47" xfId="8" applyFont="1" applyFill="1" applyBorder="1" applyAlignment="1">
      <alignment horizontal="center" vertical="center"/>
    </xf>
    <xf numFmtId="0" fontId="31" fillId="6" borderId="47" xfId="8" applyFont="1" applyFill="1" applyBorder="1" applyAlignment="1">
      <alignment horizontal="center" vertical="center"/>
    </xf>
    <xf numFmtId="0" fontId="22" fillId="0" borderId="0" xfId="5" applyFont="1" applyBorder="1" applyAlignment="1">
      <alignment horizontal="center" vertical="top"/>
    </xf>
    <xf numFmtId="0" fontId="13" fillId="0" borderId="12" xfId="8" applyFont="1" applyBorder="1" applyAlignment="1">
      <alignment horizontal="center" vertical="center"/>
    </xf>
    <xf numFmtId="0" fontId="9" fillId="0" borderId="43" xfId="8" applyBorder="1" applyAlignment="1"/>
    <xf numFmtId="0" fontId="13" fillId="0" borderId="13" xfId="8" applyFont="1" applyBorder="1" applyAlignment="1">
      <alignment horizontal="center" vertical="center"/>
    </xf>
    <xf numFmtId="0" fontId="9" fillId="0" borderId="44" xfId="8" applyBorder="1" applyAlignment="1"/>
    <xf numFmtId="0" fontId="13" fillId="0" borderId="5" xfId="8" applyFont="1" applyBorder="1" applyAlignment="1">
      <alignment horizontal="center" vertical="center" wrapText="1"/>
    </xf>
    <xf numFmtId="0" fontId="9" fillId="0" borderId="11" xfId="8" applyBorder="1" applyAlignment="1">
      <alignment horizontal="center" vertical="center"/>
    </xf>
    <xf numFmtId="0" fontId="9" fillId="0" borderId="6" xfId="8" applyBorder="1" applyAlignment="1">
      <alignment horizontal="center" vertical="center"/>
    </xf>
    <xf numFmtId="0" fontId="9" fillId="0" borderId="14" xfId="8" applyBorder="1" applyAlignment="1">
      <alignment horizontal="center" vertical="center"/>
    </xf>
    <xf numFmtId="0" fontId="13" fillId="0" borderId="36" xfId="8" applyFont="1" applyBorder="1" applyAlignment="1">
      <alignment horizontal="center" vertical="center" wrapText="1"/>
    </xf>
    <xf numFmtId="0" fontId="9" fillId="0" borderId="31" xfId="8" applyBorder="1" applyAlignment="1">
      <alignment horizontal="center" vertical="center"/>
    </xf>
    <xf numFmtId="0" fontId="9" fillId="0" borderId="56" xfId="8" applyBorder="1" applyAlignment="1">
      <alignment horizontal="center" vertical="center"/>
    </xf>
    <xf numFmtId="0" fontId="13" fillId="0" borderId="1" xfId="8" applyFont="1" applyBorder="1" applyAlignment="1">
      <alignment horizontal="center" vertical="center" wrapText="1"/>
    </xf>
    <xf numFmtId="0" fontId="9" fillId="0" borderId="1" xfId="8" applyBorder="1" applyAlignment="1">
      <alignment horizontal="center" vertical="center"/>
    </xf>
    <xf numFmtId="0" fontId="9" fillId="0" borderId="48" xfId="8" applyBorder="1" applyAlignment="1">
      <alignment horizontal="center" vertical="center"/>
    </xf>
    <xf numFmtId="0" fontId="13" fillId="0" borderId="4" xfId="8" applyFont="1" applyBorder="1" applyAlignment="1">
      <alignment horizontal="center" vertical="center" wrapText="1"/>
    </xf>
    <xf numFmtId="0" fontId="24" fillId="0" borderId="0" xfId="8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7" xfId="10" applyFont="1" applyFill="1" applyBorder="1" applyAlignment="1">
      <alignment horizontal="center" vertical="center" wrapText="1"/>
    </xf>
    <xf numFmtId="0" fontId="27" fillId="0" borderId="33" xfId="10" applyFont="1" applyFill="1" applyBorder="1" applyAlignment="1">
      <alignment horizontal="center" vertical="top" wrapText="1"/>
    </xf>
    <xf numFmtId="0" fontId="27" fillId="0" borderId="17" xfId="10" applyFont="1" applyFill="1" applyBorder="1" applyAlignment="1">
      <alignment horizontal="center" vertical="top" wrapText="1"/>
    </xf>
    <xf numFmtId="0" fontId="27" fillId="0" borderId="32" xfId="10" applyFont="1" applyFill="1" applyBorder="1" applyAlignment="1">
      <alignment horizontal="center" vertical="top" wrapText="1"/>
    </xf>
    <xf numFmtId="0" fontId="27" fillId="0" borderId="18" xfId="10" applyFont="1" applyFill="1" applyBorder="1" applyAlignment="1">
      <alignment horizontal="center" vertical="top" wrapText="1"/>
    </xf>
    <xf numFmtId="0" fontId="27" fillId="0" borderId="37" xfId="10" applyFont="1" applyFill="1" applyBorder="1" applyAlignment="1">
      <alignment horizontal="center" vertical="top" wrapText="1"/>
    </xf>
    <xf numFmtId="0" fontId="27" fillId="0" borderId="19" xfId="10" applyFont="1" applyFill="1" applyBorder="1" applyAlignment="1">
      <alignment horizontal="center" vertical="top" wrapText="1"/>
    </xf>
    <xf numFmtId="0" fontId="27" fillId="0" borderId="31" xfId="10" applyFont="1" applyFill="1" applyBorder="1" applyAlignment="1">
      <alignment horizontal="center" vertical="top" wrapText="1"/>
    </xf>
    <xf numFmtId="0" fontId="27" fillId="0" borderId="40" xfId="10" applyFont="1" applyFill="1" applyBorder="1" applyAlignment="1">
      <alignment horizontal="center" vertical="top" wrapText="1"/>
    </xf>
    <xf numFmtId="0" fontId="27" fillId="0" borderId="48" xfId="10" applyFont="1" applyFill="1" applyBorder="1" applyAlignment="1">
      <alignment horizontal="center" vertical="top" wrapText="1"/>
    </xf>
    <xf numFmtId="0" fontId="27" fillId="0" borderId="4" xfId="10" applyFont="1" applyFill="1" applyBorder="1" applyAlignment="1">
      <alignment horizontal="center" vertical="top" wrapText="1"/>
    </xf>
    <xf numFmtId="0" fontId="27" fillId="0" borderId="35" xfId="10" applyFont="1" applyFill="1" applyBorder="1" applyAlignment="1">
      <alignment horizontal="center" vertical="top" wrapText="1"/>
    </xf>
    <xf numFmtId="0" fontId="27" fillId="0" borderId="38" xfId="10" applyFont="1" applyFill="1" applyBorder="1" applyAlignment="1">
      <alignment horizontal="center" vertical="top" wrapText="1"/>
    </xf>
    <xf numFmtId="0" fontId="27" fillId="0" borderId="5" xfId="10" applyFont="1" applyFill="1" applyBorder="1" applyAlignment="1">
      <alignment horizontal="center" vertical="top" wrapText="1"/>
    </xf>
    <xf numFmtId="0" fontId="27" fillId="0" borderId="14" xfId="10" applyFont="1" applyFill="1" applyBorder="1" applyAlignment="1">
      <alignment horizontal="center" vertical="top" wrapText="1"/>
    </xf>
    <xf numFmtId="0" fontId="27" fillId="0" borderId="36" xfId="10" applyFont="1" applyFill="1" applyBorder="1" applyAlignment="1">
      <alignment horizontal="center" vertical="top" wrapText="1"/>
    </xf>
    <xf numFmtId="0" fontId="27" fillId="0" borderId="39" xfId="1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</cellXfs>
  <cellStyles count="17">
    <cellStyle name="Excel Built-in Normal 1" xfId="3"/>
    <cellStyle name="Excel Built-in Normal 2" xfId="2"/>
    <cellStyle name="Нейтральный" xfId="15" builtinId="28"/>
    <cellStyle name="Нейтральный 2" xfId="12"/>
    <cellStyle name="Обычный" xfId="0" builtinId="0"/>
    <cellStyle name="Обычный 10" xfId="1"/>
    <cellStyle name="Обычный 11" xfId="7"/>
    <cellStyle name="Обычный 12" xfId="6"/>
    <cellStyle name="Обычный 2" xfId="8"/>
    <cellStyle name="Обычный 2 3 2 2" xfId="4"/>
    <cellStyle name="Обычный 3" xfId="10"/>
    <cellStyle name="Обычный 4" xfId="5"/>
    <cellStyle name="Плохой" xfId="16" builtinId="27"/>
    <cellStyle name="Плохой 2" xfId="13"/>
    <cellStyle name="Процентный 2" xfId="9"/>
    <cellStyle name="Хороший" xfId="14" builtinId="26"/>
    <cellStyle name="Хороши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3458824" cy="903132"/>
    <xdr:sp macro="" textlink="">
      <xdr:nvSpPr>
        <xdr:cNvPr id="2" name="TextBox 1"/>
        <xdr:cNvSpPr txBox="1"/>
      </xdr:nvSpPr>
      <xdr:spPr>
        <a:xfrm>
          <a:off x="0" y="57150"/>
          <a:ext cx="13458824" cy="903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Мониторинг исполнения приказов:</a:t>
          </a:r>
        </a:p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Приказ Минтруда России от 13.06.2017 № 486н «Об утверждении Порядка разработки и реализации индивидуальной программы реабилитации или абилитации инвалида, индивидуальной программы реабилитации или абилитации ребенка-инвалида, выдаваемых федеральными государственными учреждениями медико-социальной экспертизы, и их форм»;</a:t>
          </a:r>
        </a:p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Приказ министерства здравоохранения Самарской области от 11.05.2016 № 660 «Об организации взаимодействия учреждений здравоохранения Самарской области с бюро медико-социальной экспертизы Федерального казенного учреждения «Главное бюро медико-социальной экспертизы по Самарской области».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887261</xdr:colOff>
      <xdr:row>0</xdr:row>
      <xdr:rowOff>91336</xdr:rowOff>
    </xdr:from>
    <xdr:ext cx="15331335" cy="1124667"/>
    <xdr:sp macro="" textlink="">
      <xdr:nvSpPr>
        <xdr:cNvPr id="2" name="TextBox 1"/>
        <xdr:cNvSpPr txBox="1"/>
      </xdr:nvSpPr>
      <xdr:spPr>
        <a:xfrm>
          <a:off x="1525436" y="91336"/>
          <a:ext cx="1533133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приказов и писем: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министерства здравоохранения Российской Федерации от 30.11.2017 №965н «Об утверждении порядка организации и оказания медицинской помощи с применением телемедицинских технологий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Письмо Министерства здравоохранения РФ от 9 апреля 2018 г. № 18-2/0579 «О разъяснении порядка организации и оказания медицинской помощи с применением телемедицинских технологий»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МЗ СО №1003 от 25.07.2019 Об организации проведения телемедицинских консультаций с использованием федеральной телемедицинской системы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zoomScale="80" zoomScaleNormal="80" workbookViewId="0">
      <pane ySplit="3" topLeftCell="A4" activePane="bottomLeft" state="frozen"/>
      <selection pane="bottomLeft" activeCell="O5" sqref="O5"/>
    </sheetView>
  </sheetViews>
  <sheetFormatPr defaultRowHeight="15" x14ac:dyDescent="0.25"/>
  <cols>
    <col min="1" max="2" width="9.140625" style="1"/>
    <col min="3" max="3" width="47.42578125" style="1" customWidth="1"/>
    <col min="4" max="4" width="19.42578125" style="1" customWidth="1"/>
    <col min="5" max="5" width="15.42578125" style="14" customWidth="1"/>
    <col min="6" max="6" width="15.42578125" style="15" customWidth="1"/>
    <col min="7" max="7" width="20.42578125" style="1" customWidth="1"/>
    <col min="8" max="8" width="25.7109375" style="1" customWidth="1"/>
    <col min="9" max="9" width="31.140625" style="1" customWidth="1"/>
    <col min="10" max="10" width="26.28515625" style="1" customWidth="1"/>
    <col min="11" max="16384" width="9.140625" style="1"/>
  </cols>
  <sheetData>
    <row r="1" spans="1:10" ht="27" customHeight="1" thickBot="1" x14ac:dyDescent="0.3">
      <c r="G1" s="63"/>
    </row>
    <row r="2" spans="1:10" ht="86.25" customHeight="1" thickBot="1" x14ac:dyDescent="0.3">
      <c r="A2" s="64" t="s">
        <v>69</v>
      </c>
      <c r="B2" s="65" t="s">
        <v>70</v>
      </c>
      <c r="C2" s="65" t="s">
        <v>71</v>
      </c>
      <c r="D2" s="65" t="s">
        <v>128</v>
      </c>
      <c r="E2" s="65" t="s">
        <v>129</v>
      </c>
      <c r="F2" s="65" t="s">
        <v>130</v>
      </c>
      <c r="G2" s="65" t="s">
        <v>347</v>
      </c>
      <c r="H2" s="69" t="s">
        <v>231</v>
      </c>
      <c r="I2" s="110" t="s">
        <v>348</v>
      </c>
      <c r="J2" s="74" t="s">
        <v>349</v>
      </c>
    </row>
    <row r="3" spans="1:10" ht="15" customHeight="1" x14ac:dyDescent="0.25">
      <c r="A3" s="61"/>
      <c r="B3" s="62"/>
      <c r="C3" s="61"/>
      <c r="D3" s="61"/>
      <c r="E3" s="61"/>
      <c r="F3" s="61"/>
      <c r="G3" s="61"/>
      <c r="H3" s="70"/>
      <c r="I3" s="111"/>
      <c r="J3" s="112"/>
    </row>
    <row r="4" spans="1:10" ht="63" x14ac:dyDescent="0.25">
      <c r="A4" s="114">
        <f>A3+1</f>
        <v>1</v>
      </c>
      <c r="B4" s="20">
        <v>2402</v>
      </c>
      <c r="C4" s="17" t="s">
        <v>63</v>
      </c>
      <c r="D4" s="18">
        <f t="shared" ref="D4:D35" si="0">SUM(E4:J4)</f>
        <v>52</v>
      </c>
      <c r="E4" s="67">
        <v>10</v>
      </c>
      <c r="F4" s="35">
        <v>5</v>
      </c>
      <c r="G4" s="37">
        <v>10</v>
      </c>
      <c r="H4" s="256">
        <v>7</v>
      </c>
      <c r="I4" s="37">
        <v>10</v>
      </c>
      <c r="J4" s="37">
        <v>10</v>
      </c>
    </row>
    <row r="5" spans="1:10" ht="63" x14ac:dyDescent="0.25">
      <c r="A5" s="114">
        <f>A4+1</f>
        <v>2</v>
      </c>
      <c r="B5" s="23">
        <v>5716</v>
      </c>
      <c r="C5" s="78" t="s">
        <v>51</v>
      </c>
      <c r="D5" s="18">
        <f t="shared" si="0"/>
        <v>52</v>
      </c>
      <c r="E5" s="67">
        <v>10</v>
      </c>
      <c r="F5" s="35">
        <v>5</v>
      </c>
      <c r="G5" s="37">
        <v>10</v>
      </c>
      <c r="H5" s="37">
        <v>10</v>
      </c>
      <c r="I5" s="409">
        <v>10</v>
      </c>
      <c r="J5" s="113">
        <v>7</v>
      </c>
    </row>
    <row r="6" spans="1:10" ht="63" x14ac:dyDescent="0.25">
      <c r="A6" s="114">
        <f>A5+1</f>
        <v>3</v>
      </c>
      <c r="B6" s="16">
        <v>1102</v>
      </c>
      <c r="C6" s="17" t="s">
        <v>61</v>
      </c>
      <c r="D6" s="18">
        <f t="shared" si="0"/>
        <v>49</v>
      </c>
      <c r="E6" s="67">
        <v>10</v>
      </c>
      <c r="F6" s="35">
        <v>5</v>
      </c>
      <c r="G6" s="113">
        <v>7</v>
      </c>
      <c r="H6" s="178">
        <v>10</v>
      </c>
      <c r="I6" s="129">
        <v>7</v>
      </c>
      <c r="J6" s="254">
        <v>10</v>
      </c>
    </row>
    <row r="7" spans="1:10" ht="48" customHeight="1" x14ac:dyDescent="0.25">
      <c r="A7" s="114">
        <f t="shared" ref="A7:A70" si="1">A6+1</f>
        <v>4</v>
      </c>
      <c r="B7" s="79">
        <v>1302</v>
      </c>
      <c r="C7" s="78" t="s">
        <v>19</v>
      </c>
      <c r="D7" s="18">
        <f t="shared" si="0"/>
        <v>49</v>
      </c>
      <c r="E7" s="67">
        <v>10</v>
      </c>
      <c r="F7" s="35">
        <v>5</v>
      </c>
      <c r="G7" s="37">
        <v>10</v>
      </c>
      <c r="H7" s="409">
        <v>10</v>
      </c>
      <c r="I7" s="255">
        <v>4</v>
      </c>
      <c r="J7" s="37">
        <v>10</v>
      </c>
    </row>
    <row r="8" spans="1:10" ht="53.25" customHeight="1" x14ac:dyDescent="0.25">
      <c r="A8" s="114">
        <f t="shared" si="1"/>
        <v>5</v>
      </c>
      <c r="B8" s="20">
        <v>1402</v>
      </c>
      <c r="C8" s="17" t="s">
        <v>20</v>
      </c>
      <c r="D8" s="18">
        <f t="shared" si="0"/>
        <v>49</v>
      </c>
      <c r="E8" s="67">
        <v>10</v>
      </c>
      <c r="F8" s="35">
        <v>5</v>
      </c>
      <c r="G8" s="37">
        <v>10</v>
      </c>
      <c r="H8" s="71">
        <v>10</v>
      </c>
      <c r="I8" s="127">
        <v>4</v>
      </c>
      <c r="J8" s="37">
        <v>10</v>
      </c>
    </row>
    <row r="9" spans="1:10" ht="63" x14ac:dyDescent="0.25">
      <c r="A9" s="114">
        <f t="shared" si="1"/>
        <v>6</v>
      </c>
      <c r="B9" s="20">
        <v>2602</v>
      </c>
      <c r="C9" s="17" t="s">
        <v>30</v>
      </c>
      <c r="D9" s="18">
        <f t="shared" si="0"/>
        <v>49</v>
      </c>
      <c r="E9" s="37">
        <v>10</v>
      </c>
      <c r="F9" s="35">
        <v>5</v>
      </c>
      <c r="G9" s="37">
        <v>10</v>
      </c>
      <c r="H9" s="255">
        <v>4</v>
      </c>
      <c r="I9" s="71">
        <v>10</v>
      </c>
      <c r="J9" s="37">
        <v>10</v>
      </c>
    </row>
    <row r="10" spans="1:10" ht="63" x14ac:dyDescent="0.25">
      <c r="A10" s="114">
        <f t="shared" si="1"/>
        <v>7</v>
      </c>
      <c r="B10" s="79">
        <v>3202</v>
      </c>
      <c r="C10" s="17" t="s">
        <v>32</v>
      </c>
      <c r="D10" s="18">
        <f t="shared" si="0"/>
        <v>49</v>
      </c>
      <c r="E10" s="67">
        <v>10</v>
      </c>
      <c r="F10" s="35">
        <v>5</v>
      </c>
      <c r="G10" s="37">
        <v>10</v>
      </c>
      <c r="H10" s="71">
        <v>10</v>
      </c>
      <c r="I10" s="127">
        <v>4</v>
      </c>
      <c r="J10" s="37">
        <v>10</v>
      </c>
    </row>
    <row r="11" spans="1:10" ht="47.25" x14ac:dyDescent="0.25">
      <c r="A11" s="114">
        <f t="shared" si="1"/>
        <v>8</v>
      </c>
      <c r="B11" s="79">
        <v>3302</v>
      </c>
      <c r="C11" s="17" t="s">
        <v>33</v>
      </c>
      <c r="D11" s="18">
        <f t="shared" si="0"/>
        <v>49</v>
      </c>
      <c r="E11" s="67">
        <v>10</v>
      </c>
      <c r="F11" s="35">
        <v>5</v>
      </c>
      <c r="G11" s="37">
        <v>10</v>
      </c>
      <c r="H11" s="37">
        <v>10</v>
      </c>
      <c r="I11" s="127">
        <v>4</v>
      </c>
      <c r="J11" s="37">
        <v>10</v>
      </c>
    </row>
    <row r="12" spans="1:10" ht="47.25" x14ac:dyDescent="0.25">
      <c r="A12" s="114">
        <f t="shared" si="1"/>
        <v>9</v>
      </c>
      <c r="B12" s="79">
        <v>2702</v>
      </c>
      <c r="C12" s="17" t="s">
        <v>8</v>
      </c>
      <c r="D12" s="18">
        <f t="shared" si="0"/>
        <v>47</v>
      </c>
      <c r="E12" s="67">
        <v>10</v>
      </c>
      <c r="F12" s="35">
        <v>5</v>
      </c>
      <c r="G12" s="37">
        <v>10</v>
      </c>
      <c r="H12" s="35">
        <v>5</v>
      </c>
      <c r="I12" s="71">
        <v>10</v>
      </c>
      <c r="J12" s="113">
        <v>7</v>
      </c>
    </row>
    <row r="13" spans="1:10" ht="63" x14ac:dyDescent="0.25">
      <c r="A13" s="114">
        <f t="shared" si="1"/>
        <v>10</v>
      </c>
      <c r="B13" s="16">
        <v>402</v>
      </c>
      <c r="C13" s="17" t="s">
        <v>13</v>
      </c>
      <c r="D13" s="18">
        <f t="shared" si="0"/>
        <v>46</v>
      </c>
      <c r="E13" s="67">
        <v>10</v>
      </c>
      <c r="F13" s="35">
        <v>5</v>
      </c>
      <c r="G13" s="113">
        <v>7</v>
      </c>
      <c r="H13" s="113">
        <v>7</v>
      </c>
      <c r="I13" s="129">
        <v>7</v>
      </c>
      <c r="J13" s="37">
        <v>10</v>
      </c>
    </row>
    <row r="14" spans="1:10" ht="47.25" x14ac:dyDescent="0.25">
      <c r="A14" s="114">
        <f t="shared" si="1"/>
        <v>11</v>
      </c>
      <c r="B14" s="79">
        <v>602</v>
      </c>
      <c r="C14" s="17" t="s">
        <v>15</v>
      </c>
      <c r="D14" s="18">
        <f t="shared" si="0"/>
        <v>46</v>
      </c>
      <c r="E14" s="67">
        <v>10</v>
      </c>
      <c r="F14" s="35">
        <v>5</v>
      </c>
      <c r="G14" s="37">
        <v>10</v>
      </c>
      <c r="H14" s="37">
        <v>10</v>
      </c>
      <c r="I14" s="128">
        <v>1</v>
      </c>
      <c r="J14" s="37">
        <v>10</v>
      </c>
    </row>
    <row r="15" spans="1:10" ht="49.5" customHeight="1" x14ac:dyDescent="0.25">
      <c r="A15" s="114">
        <f t="shared" si="1"/>
        <v>12</v>
      </c>
      <c r="B15" s="16">
        <v>5602</v>
      </c>
      <c r="C15" s="78" t="s">
        <v>48</v>
      </c>
      <c r="D15" s="18">
        <f t="shared" si="0"/>
        <v>46</v>
      </c>
      <c r="E15" s="37">
        <v>10</v>
      </c>
      <c r="F15" s="35">
        <v>5</v>
      </c>
      <c r="G15" s="37">
        <v>10</v>
      </c>
      <c r="H15" s="129">
        <v>7</v>
      </c>
      <c r="I15" s="256">
        <v>7</v>
      </c>
      <c r="J15" s="113">
        <v>7</v>
      </c>
    </row>
    <row r="16" spans="1:10" ht="63" x14ac:dyDescent="0.25">
      <c r="A16" s="114">
        <f t="shared" si="1"/>
        <v>13</v>
      </c>
      <c r="B16" s="79">
        <v>5903</v>
      </c>
      <c r="C16" s="17" t="s">
        <v>53</v>
      </c>
      <c r="D16" s="18">
        <f t="shared" si="0"/>
        <v>46</v>
      </c>
      <c r="E16" s="67">
        <v>10</v>
      </c>
      <c r="F16" s="35">
        <v>5</v>
      </c>
      <c r="G16" s="37">
        <v>10</v>
      </c>
      <c r="H16" s="71">
        <v>10</v>
      </c>
      <c r="I16" s="129">
        <v>7</v>
      </c>
      <c r="J16" s="11">
        <v>4</v>
      </c>
    </row>
    <row r="17" spans="1:10" ht="63" x14ac:dyDescent="0.25">
      <c r="A17" s="114">
        <f t="shared" si="1"/>
        <v>14</v>
      </c>
      <c r="B17" s="79">
        <v>3415</v>
      </c>
      <c r="C17" s="17" t="s">
        <v>36</v>
      </c>
      <c r="D17" s="18">
        <f t="shared" si="0"/>
        <v>45</v>
      </c>
      <c r="E17" s="67">
        <v>10</v>
      </c>
      <c r="F17" s="35">
        <v>5</v>
      </c>
      <c r="G17" s="37">
        <v>10</v>
      </c>
      <c r="H17" s="73">
        <v>5</v>
      </c>
      <c r="I17" s="72">
        <v>5</v>
      </c>
      <c r="J17" s="37">
        <v>10</v>
      </c>
    </row>
    <row r="18" spans="1:10" ht="47.25" x14ac:dyDescent="0.25">
      <c r="A18" s="114">
        <f t="shared" si="1"/>
        <v>15</v>
      </c>
      <c r="B18" s="16">
        <v>5015</v>
      </c>
      <c r="C18" s="17" t="s">
        <v>86</v>
      </c>
      <c r="D18" s="18">
        <f t="shared" si="0"/>
        <v>45</v>
      </c>
      <c r="E18" s="115">
        <v>5</v>
      </c>
      <c r="F18" s="67">
        <v>10</v>
      </c>
      <c r="G18" s="37">
        <v>10</v>
      </c>
      <c r="H18" s="72">
        <v>5</v>
      </c>
      <c r="I18" s="72">
        <v>5</v>
      </c>
      <c r="J18" s="37">
        <v>10</v>
      </c>
    </row>
    <row r="19" spans="1:10" ht="63" x14ac:dyDescent="0.25">
      <c r="A19" s="114">
        <f t="shared" si="1"/>
        <v>16</v>
      </c>
      <c r="B19" s="16">
        <v>502</v>
      </c>
      <c r="C19" s="17" t="s">
        <v>14</v>
      </c>
      <c r="D19" s="18">
        <f t="shared" si="0"/>
        <v>44</v>
      </c>
      <c r="E19" s="67">
        <v>10</v>
      </c>
      <c r="F19" s="35">
        <v>5</v>
      </c>
      <c r="G19" s="37">
        <v>10</v>
      </c>
      <c r="H19" s="348">
        <v>5</v>
      </c>
      <c r="I19" s="71">
        <v>10</v>
      </c>
      <c r="J19" s="11">
        <v>4</v>
      </c>
    </row>
    <row r="20" spans="1:10" ht="63" x14ac:dyDescent="0.25">
      <c r="A20" s="114">
        <f t="shared" si="1"/>
        <v>17</v>
      </c>
      <c r="B20" s="16">
        <v>1602</v>
      </c>
      <c r="C20" s="17" t="s">
        <v>22</v>
      </c>
      <c r="D20" s="18">
        <f t="shared" si="0"/>
        <v>44</v>
      </c>
      <c r="E20" s="67">
        <v>10</v>
      </c>
      <c r="F20" s="35">
        <v>5</v>
      </c>
      <c r="G20" s="37">
        <v>10</v>
      </c>
      <c r="H20" s="73">
        <v>5</v>
      </c>
      <c r="I20" s="127">
        <v>4</v>
      </c>
      <c r="J20" s="37">
        <v>10</v>
      </c>
    </row>
    <row r="21" spans="1:10" ht="47.25" x14ac:dyDescent="0.25">
      <c r="A21" s="114">
        <f t="shared" si="1"/>
        <v>18</v>
      </c>
      <c r="B21" s="79">
        <v>6002</v>
      </c>
      <c r="C21" s="17" t="s">
        <v>95</v>
      </c>
      <c r="D21" s="18">
        <f t="shared" si="0"/>
        <v>44</v>
      </c>
      <c r="E21" s="115">
        <v>5</v>
      </c>
      <c r="F21" s="37">
        <v>10</v>
      </c>
      <c r="G21" s="113">
        <v>7</v>
      </c>
      <c r="H21" s="35">
        <v>5</v>
      </c>
      <c r="I21" s="178">
        <v>10</v>
      </c>
      <c r="J21" s="129">
        <v>7</v>
      </c>
    </row>
    <row r="22" spans="1:10" ht="63" x14ac:dyDescent="0.25">
      <c r="A22" s="114">
        <f t="shared" si="1"/>
        <v>19</v>
      </c>
      <c r="B22" s="79">
        <v>1002</v>
      </c>
      <c r="C22" s="17" t="s">
        <v>17</v>
      </c>
      <c r="D22" s="18">
        <f t="shared" si="0"/>
        <v>43</v>
      </c>
      <c r="E22" s="67">
        <v>10</v>
      </c>
      <c r="F22" s="35">
        <v>5</v>
      </c>
      <c r="G22" s="37">
        <v>10</v>
      </c>
      <c r="H22" s="109">
        <v>1</v>
      </c>
      <c r="I22" s="129">
        <v>7</v>
      </c>
      <c r="J22" s="37">
        <v>10</v>
      </c>
    </row>
    <row r="23" spans="1:10" ht="63" x14ac:dyDescent="0.25">
      <c r="A23" s="114">
        <f t="shared" si="1"/>
        <v>20</v>
      </c>
      <c r="B23" s="79">
        <v>1902</v>
      </c>
      <c r="C23" s="17" t="s">
        <v>24</v>
      </c>
      <c r="D23" s="18">
        <f t="shared" si="0"/>
        <v>43</v>
      </c>
      <c r="E23" s="67">
        <v>10</v>
      </c>
      <c r="F23" s="35">
        <v>5</v>
      </c>
      <c r="G23" s="37">
        <v>10</v>
      </c>
      <c r="H23" s="411">
        <v>7</v>
      </c>
      <c r="I23" s="128">
        <v>1</v>
      </c>
      <c r="J23" s="37">
        <v>10</v>
      </c>
    </row>
    <row r="24" spans="1:10" ht="47.25" x14ac:dyDescent="0.25">
      <c r="A24" s="114">
        <f t="shared" si="1"/>
        <v>21</v>
      </c>
      <c r="B24" s="79">
        <v>2202</v>
      </c>
      <c r="C24" s="17" t="s">
        <v>27</v>
      </c>
      <c r="D24" s="18">
        <f t="shared" si="0"/>
        <v>43</v>
      </c>
      <c r="E24" s="67">
        <v>10</v>
      </c>
      <c r="F24" s="35">
        <v>5</v>
      </c>
      <c r="G24" s="37">
        <v>10</v>
      </c>
      <c r="H24" s="12">
        <v>1</v>
      </c>
      <c r="I24" s="129">
        <v>7</v>
      </c>
      <c r="J24" s="37">
        <v>10</v>
      </c>
    </row>
    <row r="25" spans="1:10" ht="63" x14ac:dyDescent="0.25">
      <c r="A25" s="114">
        <f t="shared" si="1"/>
        <v>22</v>
      </c>
      <c r="B25" s="79">
        <v>5202</v>
      </c>
      <c r="C25" s="17" t="s">
        <v>44</v>
      </c>
      <c r="D25" s="18">
        <f t="shared" si="0"/>
        <v>43</v>
      </c>
      <c r="E25" s="67">
        <v>10</v>
      </c>
      <c r="F25" s="35">
        <v>5</v>
      </c>
      <c r="G25" s="113">
        <v>7</v>
      </c>
      <c r="H25" s="37">
        <v>10</v>
      </c>
      <c r="I25" s="109">
        <v>1</v>
      </c>
      <c r="J25" s="37">
        <v>10</v>
      </c>
    </row>
    <row r="26" spans="1:10" ht="63" x14ac:dyDescent="0.25">
      <c r="A26" s="114">
        <f t="shared" si="1"/>
        <v>23</v>
      </c>
      <c r="B26" s="23">
        <v>5721</v>
      </c>
      <c r="C26" s="17" t="s">
        <v>52</v>
      </c>
      <c r="D26" s="18">
        <f t="shared" si="0"/>
        <v>43</v>
      </c>
      <c r="E26" s="67">
        <v>10</v>
      </c>
      <c r="F26" s="35">
        <v>5</v>
      </c>
      <c r="G26" s="37">
        <v>10</v>
      </c>
      <c r="H26" s="11">
        <v>4</v>
      </c>
      <c r="I26" s="37">
        <v>10</v>
      </c>
      <c r="J26" s="11">
        <v>4</v>
      </c>
    </row>
    <row r="27" spans="1:10" ht="63" x14ac:dyDescent="0.25">
      <c r="A27" s="114">
        <f t="shared" si="1"/>
        <v>24</v>
      </c>
      <c r="B27" s="16">
        <v>6013</v>
      </c>
      <c r="C27" s="17" t="s">
        <v>55</v>
      </c>
      <c r="D27" s="18">
        <f t="shared" si="0"/>
        <v>43</v>
      </c>
      <c r="E27" s="67">
        <v>10</v>
      </c>
      <c r="F27" s="113">
        <v>7</v>
      </c>
      <c r="G27" s="37">
        <v>10</v>
      </c>
      <c r="H27" s="134">
        <v>1</v>
      </c>
      <c r="I27" s="115">
        <v>5</v>
      </c>
      <c r="J27" s="67">
        <v>10</v>
      </c>
    </row>
    <row r="28" spans="1:10" ht="63" x14ac:dyDescent="0.25">
      <c r="A28" s="114">
        <f t="shared" si="1"/>
        <v>25</v>
      </c>
      <c r="B28" s="20">
        <v>802</v>
      </c>
      <c r="C28" s="17" t="s">
        <v>16</v>
      </c>
      <c r="D28" s="18">
        <f t="shared" si="0"/>
        <v>41</v>
      </c>
      <c r="E28" s="67">
        <v>10</v>
      </c>
      <c r="F28" s="35">
        <v>5</v>
      </c>
      <c r="G28" s="37">
        <v>10</v>
      </c>
      <c r="H28" s="347">
        <v>5</v>
      </c>
      <c r="I28" s="128">
        <v>1</v>
      </c>
      <c r="J28" s="37">
        <v>10</v>
      </c>
    </row>
    <row r="29" spans="1:10" ht="63" x14ac:dyDescent="0.25">
      <c r="A29" s="114">
        <f t="shared" si="1"/>
        <v>26</v>
      </c>
      <c r="B29" s="79">
        <v>3414</v>
      </c>
      <c r="C29" s="17" t="s">
        <v>64</v>
      </c>
      <c r="D29" s="18">
        <f t="shared" si="0"/>
        <v>41</v>
      </c>
      <c r="E29" s="67">
        <v>10</v>
      </c>
      <c r="F29" s="35">
        <v>5</v>
      </c>
      <c r="G29" s="37">
        <v>10</v>
      </c>
      <c r="H29" s="128">
        <v>1</v>
      </c>
      <c r="I29" s="72">
        <v>5</v>
      </c>
      <c r="J29" s="37">
        <v>10</v>
      </c>
    </row>
    <row r="30" spans="1:10" ht="63" x14ac:dyDescent="0.25">
      <c r="A30" s="114">
        <f t="shared" si="1"/>
        <v>27</v>
      </c>
      <c r="B30" s="22">
        <v>4003</v>
      </c>
      <c r="C30" s="17" t="s">
        <v>65</v>
      </c>
      <c r="D30" s="18">
        <f t="shared" si="0"/>
        <v>41</v>
      </c>
      <c r="E30" s="67">
        <v>10</v>
      </c>
      <c r="F30" s="35">
        <v>5</v>
      </c>
      <c r="G30" s="37">
        <v>10</v>
      </c>
      <c r="H30" s="12">
        <v>1</v>
      </c>
      <c r="I30" s="72">
        <v>5</v>
      </c>
      <c r="J30" s="37">
        <v>10</v>
      </c>
    </row>
    <row r="31" spans="1:10" ht="63" x14ac:dyDescent="0.25">
      <c r="A31" s="114">
        <f t="shared" si="1"/>
        <v>28</v>
      </c>
      <c r="B31" s="16">
        <v>6021</v>
      </c>
      <c r="C31" s="17" t="s">
        <v>56</v>
      </c>
      <c r="D31" s="18">
        <f t="shared" si="0"/>
        <v>41</v>
      </c>
      <c r="E31" s="67">
        <v>10</v>
      </c>
      <c r="F31" s="33">
        <v>10</v>
      </c>
      <c r="G31" s="37">
        <v>10</v>
      </c>
      <c r="H31" s="72">
        <v>5</v>
      </c>
      <c r="I31" s="72">
        <v>5</v>
      </c>
      <c r="J31" s="12">
        <v>1</v>
      </c>
    </row>
    <row r="32" spans="1:10" ht="63" x14ac:dyDescent="0.25">
      <c r="A32" s="114">
        <f t="shared" si="1"/>
        <v>29</v>
      </c>
      <c r="B32" s="79">
        <v>1202</v>
      </c>
      <c r="C32" s="17" t="s">
        <v>18</v>
      </c>
      <c r="D32" s="18">
        <f t="shared" si="0"/>
        <v>40</v>
      </c>
      <c r="E32" s="67">
        <v>10</v>
      </c>
      <c r="F32" s="35">
        <v>5</v>
      </c>
      <c r="G32" s="37">
        <v>10</v>
      </c>
      <c r="H32" s="71">
        <v>10</v>
      </c>
      <c r="I32" s="128">
        <v>1</v>
      </c>
      <c r="J32" s="11">
        <v>4</v>
      </c>
    </row>
    <row r="33" spans="1:10" ht="63" x14ac:dyDescent="0.25">
      <c r="A33" s="114">
        <f t="shared" si="1"/>
        <v>30</v>
      </c>
      <c r="B33" s="405">
        <v>3002</v>
      </c>
      <c r="C33" s="38" t="s">
        <v>31</v>
      </c>
      <c r="D33" s="18">
        <f t="shared" si="0"/>
        <v>40</v>
      </c>
      <c r="E33" s="407">
        <v>10</v>
      </c>
      <c r="F33" s="228">
        <v>5</v>
      </c>
      <c r="G33" s="37">
        <v>10</v>
      </c>
      <c r="H33" s="412">
        <v>10</v>
      </c>
      <c r="I33" s="128">
        <v>1</v>
      </c>
      <c r="J33" s="11">
        <v>4</v>
      </c>
    </row>
    <row r="34" spans="1:10" ht="48.75" customHeight="1" x14ac:dyDescent="0.25">
      <c r="A34" s="114">
        <f t="shared" si="1"/>
        <v>31</v>
      </c>
      <c r="B34" s="79">
        <v>3102</v>
      </c>
      <c r="C34" s="78" t="s">
        <v>7</v>
      </c>
      <c r="D34" s="18">
        <f t="shared" si="0"/>
        <v>40</v>
      </c>
      <c r="E34" s="67">
        <v>10</v>
      </c>
      <c r="F34" s="35">
        <v>5</v>
      </c>
      <c r="G34" s="37">
        <v>10</v>
      </c>
      <c r="H34" s="11">
        <v>4</v>
      </c>
      <c r="I34" s="127">
        <v>4</v>
      </c>
      <c r="J34" s="113">
        <v>7</v>
      </c>
    </row>
    <row r="35" spans="1:10" ht="47.25" x14ac:dyDescent="0.25">
      <c r="A35" s="114">
        <f t="shared" si="1"/>
        <v>32</v>
      </c>
      <c r="B35" s="79">
        <v>3422</v>
      </c>
      <c r="C35" s="17" t="s">
        <v>37</v>
      </c>
      <c r="D35" s="18">
        <f t="shared" si="0"/>
        <v>40</v>
      </c>
      <c r="E35" s="67">
        <v>10</v>
      </c>
      <c r="F35" s="35">
        <v>5</v>
      </c>
      <c r="G35" s="37">
        <v>10</v>
      </c>
      <c r="H35" s="127">
        <v>4</v>
      </c>
      <c r="I35" s="129">
        <v>7</v>
      </c>
      <c r="J35" s="11">
        <v>4</v>
      </c>
    </row>
    <row r="36" spans="1:10" ht="47.25" x14ac:dyDescent="0.25">
      <c r="A36" s="114">
        <f t="shared" si="1"/>
        <v>33</v>
      </c>
      <c r="B36" s="22">
        <v>4004</v>
      </c>
      <c r="C36" s="78" t="s">
        <v>75</v>
      </c>
      <c r="D36" s="18">
        <f t="shared" ref="D36:D67" si="2">SUM(E36:J36)</f>
        <v>40</v>
      </c>
      <c r="E36" s="115">
        <v>5</v>
      </c>
      <c r="F36" s="35">
        <v>5</v>
      </c>
      <c r="G36" s="37">
        <v>10</v>
      </c>
      <c r="H36" s="35">
        <v>5</v>
      </c>
      <c r="I36" s="72">
        <v>5</v>
      </c>
      <c r="J36" s="37">
        <v>10</v>
      </c>
    </row>
    <row r="37" spans="1:10" ht="63" x14ac:dyDescent="0.25">
      <c r="A37" s="114">
        <f t="shared" si="1"/>
        <v>34</v>
      </c>
      <c r="B37" s="22">
        <v>4005</v>
      </c>
      <c r="C37" s="17" t="s">
        <v>82</v>
      </c>
      <c r="D37" s="18">
        <f t="shared" si="2"/>
        <v>40</v>
      </c>
      <c r="E37" s="115">
        <v>5</v>
      </c>
      <c r="F37" s="35">
        <v>5</v>
      </c>
      <c r="G37" s="37">
        <v>10</v>
      </c>
      <c r="H37" s="35">
        <v>5</v>
      </c>
      <c r="I37" s="72">
        <v>5</v>
      </c>
      <c r="J37" s="37">
        <v>10</v>
      </c>
    </row>
    <row r="38" spans="1:10" ht="63" x14ac:dyDescent="0.25">
      <c r="A38" s="114">
        <f t="shared" si="1"/>
        <v>35</v>
      </c>
      <c r="B38" s="16">
        <v>4043</v>
      </c>
      <c r="C38" s="17" t="s">
        <v>40</v>
      </c>
      <c r="D38" s="18">
        <f t="shared" si="2"/>
        <v>40</v>
      </c>
      <c r="E38" s="67">
        <v>10</v>
      </c>
      <c r="F38" s="35">
        <v>5</v>
      </c>
      <c r="G38" s="113">
        <v>7</v>
      </c>
      <c r="H38" s="11">
        <v>4</v>
      </c>
      <c r="I38" s="127">
        <v>4</v>
      </c>
      <c r="J38" s="37">
        <v>10</v>
      </c>
    </row>
    <row r="39" spans="1:10" ht="47.25" customHeight="1" x14ac:dyDescent="0.25">
      <c r="A39" s="114">
        <f t="shared" si="1"/>
        <v>36</v>
      </c>
      <c r="B39" s="16">
        <v>4044</v>
      </c>
      <c r="C39" s="17" t="s">
        <v>80</v>
      </c>
      <c r="D39" s="18">
        <f t="shared" si="2"/>
        <v>40</v>
      </c>
      <c r="E39" s="115">
        <v>5</v>
      </c>
      <c r="F39" s="35">
        <v>5</v>
      </c>
      <c r="G39" s="37">
        <v>10</v>
      </c>
      <c r="H39" s="73">
        <v>5</v>
      </c>
      <c r="I39" s="72">
        <v>5</v>
      </c>
      <c r="J39" s="37">
        <v>10</v>
      </c>
    </row>
    <row r="40" spans="1:10" ht="48" customHeight="1" x14ac:dyDescent="0.25">
      <c r="A40" s="114">
        <f t="shared" si="1"/>
        <v>37</v>
      </c>
      <c r="B40" s="22">
        <v>4050</v>
      </c>
      <c r="C40" s="17" t="s">
        <v>96</v>
      </c>
      <c r="D40" s="18">
        <f t="shared" si="2"/>
        <v>40</v>
      </c>
      <c r="E40" s="115">
        <v>5</v>
      </c>
      <c r="F40" s="35">
        <v>5</v>
      </c>
      <c r="G40" s="37">
        <v>10</v>
      </c>
      <c r="H40" s="35">
        <v>5</v>
      </c>
      <c r="I40" s="72">
        <v>5</v>
      </c>
      <c r="J40" s="37">
        <v>10</v>
      </c>
    </row>
    <row r="41" spans="1:10" ht="63" x14ac:dyDescent="0.25">
      <c r="A41" s="114">
        <f t="shared" si="1"/>
        <v>38</v>
      </c>
      <c r="B41" s="16">
        <v>5113</v>
      </c>
      <c r="C41" s="17" t="s">
        <v>42</v>
      </c>
      <c r="D41" s="18">
        <f t="shared" si="2"/>
        <v>40</v>
      </c>
      <c r="E41" s="67">
        <v>10</v>
      </c>
      <c r="F41" s="35">
        <v>5</v>
      </c>
      <c r="G41" s="113">
        <v>7</v>
      </c>
      <c r="H41" s="411">
        <v>7</v>
      </c>
      <c r="I41" s="129">
        <v>7</v>
      </c>
      <c r="J41" s="11">
        <v>4</v>
      </c>
    </row>
    <row r="42" spans="1:10" ht="47.25" x14ac:dyDescent="0.25">
      <c r="A42" s="114">
        <f t="shared" si="1"/>
        <v>39</v>
      </c>
      <c r="B42" s="16">
        <v>5501</v>
      </c>
      <c r="C42" s="17" t="s">
        <v>47</v>
      </c>
      <c r="D42" s="18">
        <f t="shared" si="2"/>
        <v>40</v>
      </c>
      <c r="E42" s="67">
        <v>10</v>
      </c>
      <c r="F42" s="35">
        <v>5</v>
      </c>
      <c r="G42" s="37">
        <v>10</v>
      </c>
      <c r="H42" s="11">
        <v>4</v>
      </c>
      <c r="I42" s="128">
        <v>1</v>
      </c>
      <c r="J42" s="37">
        <v>10</v>
      </c>
    </row>
    <row r="43" spans="1:10" ht="47.25" x14ac:dyDescent="0.25">
      <c r="A43" s="114">
        <f t="shared" si="1"/>
        <v>40</v>
      </c>
      <c r="B43" s="16">
        <v>5606</v>
      </c>
      <c r="C43" s="17" t="s">
        <v>90</v>
      </c>
      <c r="D43" s="18">
        <f t="shared" si="2"/>
        <v>40</v>
      </c>
      <c r="E43" s="115">
        <v>5</v>
      </c>
      <c r="F43" s="35">
        <v>5</v>
      </c>
      <c r="G43" s="37">
        <v>10</v>
      </c>
      <c r="H43" s="73">
        <v>5</v>
      </c>
      <c r="I43" s="72">
        <v>5</v>
      </c>
      <c r="J43" s="37">
        <v>10</v>
      </c>
    </row>
    <row r="44" spans="1:10" ht="47.25" x14ac:dyDescent="0.25">
      <c r="A44" s="114">
        <f t="shared" si="1"/>
        <v>41</v>
      </c>
      <c r="B44" s="16">
        <v>6015</v>
      </c>
      <c r="C44" s="78" t="s">
        <v>77</v>
      </c>
      <c r="D44" s="18">
        <f t="shared" si="2"/>
        <v>40</v>
      </c>
      <c r="E44" s="115">
        <v>5</v>
      </c>
      <c r="F44" s="35">
        <v>5</v>
      </c>
      <c r="G44" s="37">
        <v>10</v>
      </c>
      <c r="H44" s="72">
        <v>5</v>
      </c>
      <c r="I44" s="135">
        <v>5</v>
      </c>
      <c r="J44" s="37">
        <v>10</v>
      </c>
    </row>
    <row r="45" spans="1:10" ht="47.25" x14ac:dyDescent="0.25">
      <c r="A45" s="114">
        <f t="shared" si="1"/>
        <v>42</v>
      </c>
      <c r="B45" s="79">
        <v>6030</v>
      </c>
      <c r="C45" s="17" t="s">
        <v>97</v>
      </c>
      <c r="D45" s="18">
        <f t="shared" si="2"/>
        <v>40</v>
      </c>
      <c r="E45" s="115">
        <v>5</v>
      </c>
      <c r="F45" s="35">
        <v>5</v>
      </c>
      <c r="G45" s="37">
        <v>10</v>
      </c>
      <c r="H45" s="73">
        <v>5</v>
      </c>
      <c r="I45" s="72">
        <v>5</v>
      </c>
      <c r="J45" s="37">
        <v>10</v>
      </c>
    </row>
    <row r="46" spans="1:10" ht="63" x14ac:dyDescent="0.25">
      <c r="A46" s="114">
        <f t="shared" si="1"/>
        <v>43</v>
      </c>
      <c r="B46" s="406">
        <v>4021</v>
      </c>
      <c r="C46" s="38" t="s">
        <v>38</v>
      </c>
      <c r="D46" s="18">
        <f t="shared" si="2"/>
        <v>39</v>
      </c>
      <c r="E46" s="67">
        <v>10</v>
      </c>
      <c r="F46" s="35">
        <v>5</v>
      </c>
      <c r="G46" s="37">
        <v>10</v>
      </c>
      <c r="H46" s="73">
        <v>5</v>
      </c>
      <c r="I46" s="72">
        <v>5</v>
      </c>
      <c r="J46" s="11">
        <v>4</v>
      </c>
    </row>
    <row r="47" spans="1:10" ht="63" x14ac:dyDescent="0.25">
      <c r="A47" s="114">
        <f t="shared" si="1"/>
        <v>44</v>
      </c>
      <c r="B47" s="16">
        <v>1502</v>
      </c>
      <c r="C47" s="78" t="s">
        <v>21</v>
      </c>
      <c r="D47" s="18">
        <f t="shared" si="2"/>
        <v>38</v>
      </c>
      <c r="E47" s="67">
        <v>10</v>
      </c>
      <c r="F47" s="35">
        <v>5</v>
      </c>
      <c r="G47" s="37">
        <v>10</v>
      </c>
      <c r="H47" s="35">
        <v>5</v>
      </c>
      <c r="I47" s="12">
        <v>1</v>
      </c>
      <c r="J47" s="113">
        <v>7</v>
      </c>
    </row>
    <row r="48" spans="1:10" ht="63" x14ac:dyDescent="0.25">
      <c r="A48" s="114">
        <f t="shared" si="1"/>
        <v>45</v>
      </c>
      <c r="B48" s="16">
        <v>2302</v>
      </c>
      <c r="C48" s="17" t="s">
        <v>28</v>
      </c>
      <c r="D48" s="18">
        <f t="shared" si="2"/>
        <v>38</v>
      </c>
      <c r="E48" s="67">
        <v>10</v>
      </c>
      <c r="F48" s="19">
        <v>5</v>
      </c>
      <c r="G48" s="113">
        <v>7</v>
      </c>
      <c r="H48" s="349">
        <v>5</v>
      </c>
      <c r="I48" s="128">
        <v>1</v>
      </c>
      <c r="J48" s="37">
        <v>10</v>
      </c>
    </row>
    <row r="49" spans="1:10" ht="47.25" x14ac:dyDescent="0.25">
      <c r="A49" s="114">
        <f t="shared" si="1"/>
        <v>46</v>
      </c>
      <c r="B49" s="79">
        <v>3419</v>
      </c>
      <c r="C49" s="17" t="s">
        <v>84</v>
      </c>
      <c r="D49" s="18">
        <f t="shared" si="2"/>
        <v>38</v>
      </c>
      <c r="E49" s="37">
        <v>10</v>
      </c>
      <c r="F49" s="35">
        <v>5</v>
      </c>
      <c r="G49" s="37">
        <v>10</v>
      </c>
      <c r="H49" s="35">
        <v>5</v>
      </c>
      <c r="I49" s="109">
        <v>1</v>
      </c>
      <c r="J49" s="113">
        <v>7</v>
      </c>
    </row>
    <row r="50" spans="1:10" ht="47.25" x14ac:dyDescent="0.25">
      <c r="A50" s="114">
        <f t="shared" si="1"/>
        <v>47</v>
      </c>
      <c r="B50" s="79">
        <v>5902</v>
      </c>
      <c r="C50" s="17" t="s">
        <v>103</v>
      </c>
      <c r="D50" s="18">
        <f t="shared" si="2"/>
        <v>38</v>
      </c>
      <c r="E50" s="115">
        <v>5</v>
      </c>
      <c r="F50" s="35">
        <v>5</v>
      </c>
      <c r="G50" s="37">
        <v>10</v>
      </c>
      <c r="H50" s="394">
        <v>4</v>
      </c>
      <c r="I50" s="177">
        <v>4</v>
      </c>
      <c r="J50" s="37">
        <v>10</v>
      </c>
    </row>
    <row r="51" spans="1:10" ht="47.25" x14ac:dyDescent="0.25">
      <c r="A51" s="114">
        <f t="shared" si="1"/>
        <v>48</v>
      </c>
      <c r="B51" s="79">
        <v>701</v>
      </c>
      <c r="C51" s="17" t="s">
        <v>58</v>
      </c>
      <c r="D51" s="18">
        <f t="shared" si="2"/>
        <v>37</v>
      </c>
      <c r="E51" s="67">
        <v>10</v>
      </c>
      <c r="F51" s="408">
        <v>5</v>
      </c>
      <c r="G51" s="113">
        <v>7</v>
      </c>
      <c r="H51" s="394">
        <v>4</v>
      </c>
      <c r="I51" s="109">
        <v>1</v>
      </c>
      <c r="J51" s="37">
        <v>10</v>
      </c>
    </row>
    <row r="52" spans="1:10" ht="63" x14ac:dyDescent="0.25">
      <c r="A52" s="114">
        <f t="shared" si="1"/>
        <v>49</v>
      </c>
      <c r="B52" s="20">
        <v>1702</v>
      </c>
      <c r="C52" s="17" t="s">
        <v>23</v>
      </c>
      <c r="D52" s="18">
        <f t="shared" si="2"/>
        <v>37</v>
      </c>
      <c r="E52" s="67">
        <v>10</v>
      </c>
      <c r="F52" s="35">
        <v>5</v>
      </c>
      <c r="G52" s="113">
        <v>7</v>
      </c>
      <c r="H52" s="127">
        <v>4</v>
      </c>
      <c r="I52" s="129">
        <v>7</v>
      </c>
      <c r="J52" s="11">
        <v>4</v>
      </c>
    </row>
    <row r="53" spans="1:10" ht="47.25" x14ac:dyDescent="0.25">
      <c r="A53" s="114">
        <f t="shared" si="1"/>
        <v>50</v>
      </c>
      <c r="B53" s="79">
        <v>3413</v>
      </c>
      <c r="C53" s="17" t="s">
        <v>81</v>
      </c>
      <c r="D53" s="18">
        <f t="shared" si="2"/>
        <v>37</v>
      </c>
      <c r="E53" s="115">
        <v>5</v>
      </c>
      <c r="F53" s="35">
        <v>5</v>
      </c>
      <c r="G53" s="37">
        <v>10</v>
      </c>
      <c r="H53" s="73">
        <v>5</v>
      </c>
      <c r="I53" s="72">
        <v>5</v>
      </c>
      <c r="J53" s="113">
        <v>7</v>
      </c>
    </row>
    <row r="54" spans="1:10" ht="51.75" customHeight="1" x14ac:dyDescent="0.25">
      <c r="A54" s="114">
        <f t="shared" si="1"/>
        <v>51</v>
      </c>
      <c r="B54" s="22">
        <v>4023</v>
      </c>
      <c r="C54" s="17" t="s">
        <v>88</v>
      </c>
      <c r="D54" s="18">
        <f t="shared" si="2"/>
        <v>37</v>
      </c>
      <c r="E54" s="115">
        <v>5</v>
      </c>
      <c r="F54" s="35">
        <v>5</v>
      </c>
      <c r="G54" s="37">
        <v>10</v>
      </c>
      <c r="H54" s="73">
        <v>5</v>
      </c>
      <c r="I54" s="72">
        <v>5</v>
      </c>
      <c r="J54" s="113">
        <v>7</v>
      </c>
    </row>
    <row r="55" spans="1:10" ht="63" x14ac:dyDescent="0.25">
      <c r="A55" s="114">
        <f t="shared" si="1"/>
        <v>52</v>
      </c>
      <c r="B55" s="23">
        <v>5003</v>
      </c>
      <c r="C55" s="17" t="s">
        <v>105</v>
      </c>
      <c r="D55" s="18">
        <f t="shared" si="2"/>
        <v>37</v>
      </c>
      <c r="E55" s="115">
        <v>5</v>
      </c>
      <c r="F55" s="35">
        <v>5</v>
      </c>
      <c r="G55" s="113">
        <v>7</v>
      </c>
      <c r="H55" s="72">
        <v>5</v>
      </c>
      <c r="I55" s="72">
        <v>5</v>
      </c>
      <c r="J55" s="37">
        <v>10</v>
      </c>
    </row>
    <row r="56" spans="1:10" ht="63" x14ac:dyDescent="0.25">
      <c r="A56" s="114">
        <f t="shared" si="1"/>
        <v>53</v>
      </c>
      <c r="B56" s="79">
        <v>5207</v>
      </c>
      <c r="C56" s="17" t="s">
        <v>45</v>
      </c>
      <c r="D56" s="18">
        <f t="shared" si="2"/>
        <v>37</v>
      </c>
      <c r="E56" s="67">
        <v>10</v>
      </c>
      <c r="F56" s="35">
        <v>5</v>
      </c>
      <c r="G56" s="113">
        <v>7</v>
      </c>
      <c r="H56" s="11">
        <v>4</v>
      </c>
      <c r="I56" s="129">
        <v>7</v>
      </c>
      <c r="J56" s="11">
        <v>4</v>
      </c>
    </row>
    <row r="57" spans="1:10" ht="63" x14ac:dyDescent="0.25">
      <c r="A57" s="114">
        <f t="shared" si="1"/>
        <v>54</v>
      </c>
      <c r="B57" s="23">
        <v>5705</v>
      </c>
      <c r="C57" s="17" t="s">
        <v>67</v>
      </c>
      <c r="D57" s="18">
        <f t="shared" si="2"/>
        <v>37</v>
      </c>
      <c r="E57" s="67">
        <v>10</v>
      </c>
      <c r="F57" s="35">
        <v>5</v>
      </c>
      <c r="G57" s="37">
        <v>10</v>
      </c>
      <c r="H57" s="394">
        <v>4</v>
      </c>
      <c r="I57" s="394">
        <v>4</v>
      </c>
      <c r="J57" s="11">
        <v>4</v>
      </c>
    </row>
    <row r="58" spans="1:10" ht="63" x14ac:dyDescent="0.25">
      <c r="A58" s="114">
        <f t="shared" si="1"/>
        <v>55</v>
      </c>
      <c r="B58" s="23">
        <v>5715</v>
      </c>
      <c r="C58" s="78" t="s">
        <v>50</v>
      </c>
      <c r="D58" s="18">
        <f t="shared" si="2"/>
        <v>37</v>
      </c>
      <c r="E58" s="67">
        <v>10</v>
      </c>
      <c r="F58" s="35">
        <v>5</v>
      </c>
      <c r="G58" s="37">
        <v>10</v>
      </c>
      <c r="H58" s="394">
        <v>4</v>
      </c>
      <c r="I58" s="127">
        <v>4</v>
      </c>
      <c r="J58" s="11">
        <v>4</v>
      </c>
    </row>
    <row r="59" spans="1:10" ht="47.25" x14ac:dyDescent="0.25">
      <c r="A59" s="114">
        <f t="shared" si="1"/>
        <v>56</v>
      </c>
      <c r="B59" s="23">
        <v>6008</v>
      </c>
      <c r="C59" s="78" t="s">
        <v>60</v>
      </c>
      <c r="D59" s="18">
        <f t="shared" si="2"/>
        <v>37</v>
      </c>
      <c r="E59" s="37">
        <v>10</v>
      </c>
      <c r="F59" s="36">
        <v>1</v>
      </c>
      <c r="G59" s="113">
        <v>7</v>
      </c>
      <c r="H59" s="127">
        <v>4</v>
      </c>
      <c r="I59" s="72">
        <v>5</v>
      </c>
      <c r="J59" s="37">
        <v>10</v>
      </c>
    </row>
    <row r="60" spans="1:10" ht="63" x14ac:dyDescent="0.25">
      <c r="A60" s="114">
        <f t="shared" si="1"/>
        <v>57</v>
      </c>
      <c r="B60" s="23">
        <v>6009</v>
      </c>
      <c r="C60" s="17" t="s">
        <v>111</v>
      </c>
      <c r="D60" s="18">
        <f t="shared" si="2"/>
        <v>37</v>
      </c>
      <c r="E60" s="115">
        <v>5</v>
      </c>
      <c r="F60" s="35">
        <v>5</v>
      </c>
      <c r="G60" s="113">
        <v>7</v>
      </c>
      <c r="H60" s="35">
        <v>5</v>
      </c>
      <c r="I60" s="72">
        <v>5</v>
      </c>
      <c r="J60" s="37">
        <v>10</v>
      </c>
    </row>
    <row r="61" spans="1:10" ht="78.75" x14ac:dyDescent="0.25">
      <c r="A61" s="114">
        <f t="shared" si="1"/>
        <v>58</v>
      </c>
      <c r="B61" s="16">
        <v>9401</v>
      </c>
      <c r="C61" s="17" t="s">
        <v>57</v>
      </c>
      <c r="D61" s="18">
        <f t="shared" si="2"/>
        <v>37</v>
      </c>
      <c r="E61" s="37">
        <v>10</v>
      </c>
      <c r="F61" s="68">
        <v>7</v>
      </c>
      <c r="G61" s="19">
        <v>5</v>
      </c>
      <c r="H61" s="72">
        <v>5</v>
      </c>
      <c r="I61" s="72">
        <v>5</v>
      </c>
      <c r="J61" s="35">
        <v>5</v>
      </c>
    </row>
    <row r="62" spans="1:10" ht="47.25" x14ac:dyDescent="0.25">
      <c r="A62" s="114">
        <f t="shared" si="1"/>
        <v>59</v>
      </c>
      <c r="B62" s="23">
        <v>6016</v>
      </c>
      <c r="C62" s="17" t="s">
        <v>94</v>
      </c>
      <c r="D62" s="18">
        <f t="shared" si="2"/>
        <v>36</v>
      </c>
      <c r="E62" s="115">
        <v>5</v>
      </c>
      <c r="F62" s="33">
        <v>10</v>
      </c>
      <c r="G62" s="113">
        <v>7</v>
      </c>
      <c r="H62" s="35">
        <v>5</v>
      </c>
      <c r="I62" s="135">
        <v>5</v>
      </c>
      <c r="J62" s="11">
        <v>4</v>
      </c>
    </row>
    <row r="63" spans="1:10" ht="63" x14ac:dyDescent="0.25">
      <c r="A63" s="114">
        <f t="shared" si="1"/>
        <v>60</v>
      </c>
      <c r="B63" s="79">
        <v>302</v>
      </c>
      <c r="C63" s="17" t="s">
        <v>12</v>
      </c>
      <c r="D63" s="18">
        <f t="shared" si="2"/>
        <v>35</v>
      </c>
      <c r="E63" s="67">
        <v>10</v>
      </c>
      <c r="F63" s="19">
        <v>5</v>
      </c>
      <c r="G63" s="113">
        <v>7</v>
      </c>
      <c r="H63" s="347">
        <v>5</v>
      </c>
      <c r="I63" s="128">
        <v>1</v>
      </c>
      <c r="J63" s="113">
        <v>7</v>
      </c>
    </row>
    <row r="64" spans="1:10" ht="47.25" x14ac:dyDescent="0.25">
      <c r="A64" s="114">
        <f t="shared" si="1"/>
        <v>61</v>
      </c>
      <c r="B64" s="79">
        <v>2110</v>
      </c>
      <c r="C64" s="17" t="s">
        <v>91</v>
      </c>
      <c r="D64" s="18">
        <f t="shared" si="2"/>
        <v>35</v>
      </c>
      <c r="E64" s="115">
        <v>5</v>
      </c>
      <c r="F64" s="35">
        <v>5</v>
      </c>
      <c r="G64" s="37">
        <v>10</v>
      </c>
      <c r="H64" s="72">
        <v>5</v>
      </c>
      <c r="I64" s="72">
        <v>5</v>
      </c>
      <c r="J64" s="35">
        <v>5</v>
      </c>
    </row>
    <row r="65" spans="1:10" ht="63" x14ac:dyDescent="0.25">
      <c r="A65" s="114">
        <f t="shared" si="1"/>
        <v>62</v>
      </c>
      <c r="B65" s="79">
        <v>3115</v>
      </c>
      <c r="C65" s="78" t="s">
        <v>79</v>
      </c>
      <c r="D65" s="18">
        <f t="shared" si="2"/>
        <v>35</v>
      </c>
      <c r="E65" s="115">
        <v>5</v>
      </c>
      <c r="F65" s="35">
        <v>5</v>
      </c>
      <c r="G65" s="37">
        <v>10</v>
      </c>
      <c r="H65" s="35">
        <v>5</v>
      </c>
      <c r="I65" s="72">
        <v>5</v>
      </c>
      <c r="J65" s="35">
        <v>5</v>
      </c>
    </row>
    <row r="66" spans="1:10" ht="47.25" x14ac:dyDescent="0.25">
      <c r="A66" s="114">
        <f t="shared" si="1"/>
        <v>63</v>
      </c>
      <c r="B66" s="79">
        <v>3421</v>
      </c>
      <c r="C66" s="78" t="s">
        <v>87</v>
      </c>
      <c r="D66" s="18">
        <f t="shared" si="2"/>
        <v>35</v>
      </c>
      <c r="E66" s="115">
        <v>5</v>
      </c>
      <c r="F66" s="35">
        <v>5</v>
      </c>
      <c r="G66" s="37">
        <v>10</v>
      </c>
      <c r="H66" s="73">
        <v>5</v>
      </c>
      <c r="I66" s="72">
        <v>5</v>
      </c>
      <c r="J66" s="35">
        <v>5</v>
      </c>
    </row>
    <row r="67" spans="1:10" ht="63" x14ac:dyDescent="0.25">
      <c r="A67" s="114">
        <f t="shared" si="1"/>
        <v>64</v>
      </c>
      <c r="B67" s="22">
        <v>4054</v>
      </c>
      <c r="C67" s="78" t="s">
        <v>93</v>
      </c>
      <c r="D67" s="18">
        <f t="shared" si="2"/>
        <v>35</v>
      </c>
      <c r="E67" s="115">
        <v>5</v>
      </c>
      <c r="F67" s="35">
        <v>5</v>
      </c>
      <c r="G67" s="37">
        <v>10</v>
      </c>
      <c r="H67" s="72">
        <v>5</v>
      </c>
      <c r="I67" s="72">
        <v>5</v>
      </c>
      <c r="J67" s="35">
        <v>5</v>
      </c>
    </row>
    <row r="68" spans="1:10" ht="63" x14ac:dyDescent="0.25">
      <c r="A68" s="114">
        <f t="shared" si="1"/>
        <v>65</v>
      </c>
      <c r="B68" s="16">
        <v>5002</v>
      </c>
      <c r="C68" s="78" t="s">
        <v>99</v>
      </c>
      <c r="D68" s="18">
        <f t="shared" ref="D68:D99" si="3">SUM(E68:J68)</f>
        <v>35</v>
      </c>
      <c r="E68" s="24">
        <v>5</v>
      </c>
      <c r="F68" s="372">
        <v>10</v>
      </c>
      <c r="G68" s="37">
        <v>10</v>
      </c>
      <c r="H68" s="109">
        <v>1</v>
      </c>
      <c r="I68" s="72">
        <v>5</v>
      </c>
      <c r="J68" s="11">
        <v>4</v>
      </c>
    </row>
    <row r="69" spans="1:10" ht="63" x14ac:dyDescent="0.25">
      <c r="A69" s="114">
        <f t="shared" si="1"/>
        <v>66</v>
      </c>
      <c r="B69" s="16">
        <v>5017</v>
      </c>
      <c r="C69" s="17" t="s">
        <v>98</v>
      </c>
      <c r="D69" s="18">
        <f t="shared" si="3"/>
        <v>35</v>
      </c>
      <c r="E69" s="115">
        <v>5</v>
      </c>
      <c r="F69" s="33">
        <v>10</v>
      </c>
      <c r="G69" s="113">
        <v>7</v>
      </c>
      <c r="H69" s="347">
        <v>5</v>
      </c>
      <c r="I69" s="129">
        <v>7</v>
      </c>
      <c r="J69" s="12">
        <v>1</v>
      </c>
    </row>
    <row r="70" spans="1:10" ht="63" x14ac:dyDescent="0.25">
      <c r="A70" s="114">
        <f t="shared" si="1"/>
        <v>67</v>
      </c>
      <c r="B70" s="16">
        <v>5025</v>
      </c>
      <c r="C70" s="17" t="s">
        <v>78</v>
      </c>
      <c r="D70" s="18">
        <f t="shared" si="3"/>
        <v>35</v>
      </c>
      <c r="E70" s="115">
        <v>5</v>
      </c>
      <c r="F70" s="35">
        <v>5</v>
      </c>
      <c r="G70" s="37">
        <v>10</v>
      </c>
      <c r="H70" s="72">
        <v>5</v>
      </c>
      <c r="I70" s="72">
        <v>5</v>
      </c>
      <c r="J70" s="35">
        <v>5</v>
      </c>
    </row>
    <row r="71" spans="1:10" ht="63" x14ac:dyDescent="0.25">
      <c r="A71" s="114">
        <f t="shared" ref="A71:A106" si="4">A70+1</f>
        <v>68</v>
      </c>
      <c r="B71" s="79">
        <v>5403</v>
      </c>
      <c r="C71" s="17" t="s">
        <v>107</v>
      </c>
      <c r="D71" s="18">
        <f t="shared" si="3"/>
        <v>35</v>
      </c>
      <c r="E71" s="115">
        <v>5</v>
      </c>
      <c r="F71" s="35">
        <v>5</v>
      </c>
      <c r="G71" s="37">
        <v>10</v>
      </c>
      <c r="H71" s="72">
        <v>5</v>
      </c>
      <c r="I71" s="72">
        <v>5</v>
      </c>
      <c r="J71" s="35">
        <v>5</v>
      </c>
    </row>
    <row r="72" spans="1:10" ht="63" x14ac:dyDescent="0.25">
      <c r="A72" s="114">
        <f t="shared" si="4"/>
        <v>69</v>
      </c>
      <c r="B72" s="23">
        <v>5714</v>
      </c>
      <c r="C72" s="17" t="s">
        <v>114</v>
      </c>
      <c r="D72" s="18">
        <f t="shared" si="3"/>
        <v>35</v>
      </c>
      <c r="E72" s="115">
        <v>5</v>
      </c>
      <c r="F72" s="35">
        <v>5</v>
      </c>
      <c r="G72" s="37">
        <v>10</v>
      </c>
      <c r="H72" s="72">
        <v>5</v>
      </c>
      <c r="I72" s="72">
        <v>5</v>
      </c>
      <c r="J72" s="35">
        <v>5</v>
      </c>
    </row>
    <row r="73" spans="1:10" ht="63" x14ac:dyDescent="0.25">
      <c r="A73" s="114">
        <f t="shared" si="4"/>
        <v>70</v>
      </c>
      <c r="B73" s="79">
        <v>5905</v>
      </c>
      <c r="C73" s="17" t="s">
        <v>100</v>
      </c>
      <c r="D73" s="18">
        <f t="shared" si="3"/>
        <v>35</v>
      </c>
      <c r="E73" s="115">
        <v>5</v>
      </c>
      <c r="F73" s="35">
        <v>5</v>
      </c>
      <c r="G73" s="37">
        <v>10</v>
      </c>
      <c r="H73" s="72">
        <v>5</v>
      </c>
      <c r="I73" s="72">
        <v>5</v>
      </c>
      <c r="J73" s="35">
        <v>5</v>
      </c>
    </row>
    <row r="74" spans="1:10" ht="47.25" x14ac:dyDescent="0.25">
      <c r="A74" s="114">
        <f t="shared" si="4"/>
        <v>71</v>
      </c>
      <c r="B74" s="16">
        <v>6010</v>
      </c>
      <c r="C74" s="17" t="s">
        <v>104</v>
      </c>
      <c r="D74" s="18">
        <f t="shared" si="3"/>
        <v>35</v>
      </c>
      <c r="E74" s="115">
        <v>5</v>
      </c>
      <c r="F74" s="35">
        <v>5</v>
      </c>
      <c r="G74" s="37">
        <v>10</v>
      </c>
      <c r="H74" s="72">
        <v>5</v>
      </c>
      <c r="I74" s="72">
        <v>5</v>
      </c>
      <c r="J74" s="35">
        <v>5</v>
      </c>
    </row>
    <row r="75" spans="1:10" ht="68.25" customHeight="1" x14ac:dyDescent="0.25">
      <c r="A75" s="114">
        <f t="shared" si="4"/>
        <v>72</v>
      </c>
      <c r="B75" s="16">
        <v>902</v>
      </c>
      <c r="C75" s="17" t="s">
        <v>9</v>
      </c>
      <c r="D75" s="18">
        <f t="shared" si="3"/>
        <v>34</v>
      </c>
      <c r="E75" s="37">
        <v>10</v>
      </c>
      <c r="F75" s="19">
        <v>5</v>
      </c>
      <c r="G75" s="113">
        <v>7</v>
      </c>
      <c r="H75" s="128">
        <v>1</v>
      </c>
      <c r="I75" s="177">
        <v>4</v>
      </c>
      <c r="J75" s="113">
        <v>7</v>
      </c>
    </row>
    <row r="76" spans="1:10" ht="47.25" x14ac:dyDescent="0.25">
      <c r="A76" s="114">
        <f t="shared" si="4"/>
        <v>73</v>
      </c>
      <c r="B76" s="79">
        <v>2102</v>
      </c>
      <c r="C76" s="17" t="s">
        <v>26</v>
      </c>
      <c r="D76" s="18">
        <f t="shared" si="3"/>
        <v>34</v>
      </c>
      <c r="E76" s="67">
        <v>10</v>
      </c>
      <c r="F76" s="35">
        <v>5</v>
      </c>
      <c r="G76" s="37">
        <v>10</v>
      </c>
      <c r="H76" s="177">
        <v>4</v>
      </c>
      <c r="I76" s="128">
        <v>1</v>
      </c>
      <c r="J76" s="11">
        <v>4</v>
      </c>
    </row>
    <row r="77" spans="1:10" ht="47.25" x14ac:dyDescent="0.25">
      <c r="A77" s="114">
        <f t="shared" si="4"/>
        <v>74</v>
      </c>
      <c r="B77" s="79">
        <v>3408</v>
      </c>
      <c r="C77" s="17" t="s">
        <v>34</v>
      </c>
      <c r="D77" s="18">
        <f t="shared" si="3"/>
        <v>34</v>
      </c>
      <c r="E77" s="67">
        <v>10</v>
      </c>
      <c r="F77" s="35">
        <v>5</v>
      </c>
      <c r="G77" s="37">
        <v>10</v>
      </c>
      <c r="H77" s="128">
        <v>1</v>
      </c>
      <c r="I77" s="128">
        <v>1</v>
      </c>
      <c r="J77" s="113">
        <v>7</v>
      </c>
    </row>
    <row r="78" spans="1:10" ht="63" x14ac:dyDescent="0.25">
      <c r="A78" s="114">
        <f t="shared" si="4"/>
        <v>75</v>
      </c>
      <c r="B78" s="79">
        <v>3409</v>
      </c>
      <c r="C78" s="17" t="s">
        <v>35</v>
      </c>
      <c r="D78" s="18">
        <f t="shared" si="3"/>
        <v>34</v>
      </c>
      <c r="E78" s="67">
        <v>10</v>
      </c>
      <c r="F78" s="35">
        <v>5</v>
      </c>
      <c r="G78" s="37">
        <v>10</v>
      </c>
      <c r="H78" s="11">
        <v>4</v>
      </c>
      <c r="I78" s="128">
        <v>1</v>
      </c>
      <c r="J78" s="11">
        <v>4</v>
      </c>
    </row>
    <row r="79" spans="1:10" ht="47.25" x14ac:dyDescent="0.25">
      <c r="A79" s="114">
        <f t="shared" si="4"/>
        <v>76</v>
      </c>
      <c r="B79" s="21">
        <v>3501</v>
      </c>
      <c r="C79" s="17" t="s">
        <v>59</v>
      </c>
      <c r="D79" s="18">
        <f t="shared" si="3"/>
        <v>34</v>
      </c>
      <c r="E79" s="67">
        <v>10</v>
      </c>
      <c r="F79" s="35">
        <v>5</v>
      </c>
      <c r="G79" s="37">
        <v>10</v>
      </c>
      <c r="H79" s="127">
        <v>4</v>
      </c>
      <c r="I79" s="128">
        <v>1</v>
      </c>
      <c r="J79" s="11">
        <v>4</v>
      </c>
    </row>
    <row r="80" spans="1:10" ht="47.25" x14ac:dyDescent="0.25">
      <c r="A80" s="114">
        <f t="shared" si="4"/>
        <v>77</v>
      </c>
      <c r="B80" s="16">
        <v>4026</v>
      </c>
      <c r="C80" s="17" t="s">
        <v>39</v>
      </c>
      <c r="D80" s="18">
        <f t="shared" si="3"/>
        <v>34</v>
      </c>
      <c r="E80" s="67">
        <v>10</v>
      </c>
      <c r="F80" s="35">
        <v>5</v>
      </c>
      <c r="G80" s="37">
        <v>10</v>
      </c>
      <c r="H80" s="394">
        <v>4</v>
      </c>
      <c r="I80" s="394">
        <v>4</v>
      </c>
      <c r="J80" s="12">
        <v>1</v>
      </c>
    </row>
    <row r="81" spans="1:10" ht="47.25" x14ac:dyDescent="0.25">
      <c r="A81" s="114">
        <f t="shared" si="4"/>
        <v>78</v>
      </c>
      <c r="B81" s="23">
        <v>6011</v>
      </c>
      <c r="C81" s="17" t="s">
        <v>92</v>
      </c>
      <c r="D81" s="18">
        <f t="shared" si="3"/>
        <v>34</v>
      </c>
      <c r="E81" s="115">
        <v>5</v>
      </c>
      <c r="F81" s="35">
        <v>5</v>
      </c>
      <c r="G81" s="37">
        <v>10</v>
      </c>
      <c r="H81" s="73">
        <v>5</v>
      </c>
      <c r="I81" s="72">
        <v>5</v>
      </c>
      <c r="J81" s="11">
        <v>4</v>
      </c>
    </row>
    <row r="82" spans="1:10" ht="63" x14ac:dyDescent="0.25">
      <c r="A82" s="114">
        <f t="shared" si="4"/>
        <v>79</v>
      </c>
      <c r="B82" s="22">
        <v>4018</v>
      </c>
      <c r="C82" s="17" t="s">
        <v>83</v>
      </c>
      <c r="D82" s="18">
        <f t="shared" si="3"/>
        <v>33</v>
      </c>
      <c r="E82" s="115">
        <v>5</v>
      </c>
      <c r="F82" s="34">
        <v>7</v>
      </c>
      <c r="G82" s="37">
        <v>10</v>
      </c>
      <c r="H82" s="35">
        <v>5</v>
      </c>
      <c r="I82" s="72">
        <v>5</v>
      </c>
      <c r="J82" s="12">
        <v>1</v>
      </c>
    </row>
    <row r="83" spans="1:10" ht="47.25" x14ac:dyDescent="0.25">
      <c r="A83" s="114">
        <f t="shared" si="4"/>
        <v>80</v>
      </c>
      <c r="B83" s="21">
        <v>3512</v>
      </c>
      <c r="C83" s="78" t="s">
        <v>89</v>
      </c>
      <c r="D83" s="18">
        <f t="shared" si="3"/>
        <v>32</v>
      </c>
      <c r="E83" s="115">
        <v>5</v>
      </c>
      <c r="F83" s="35">
        <v>5</v>
      </c>
      <c r="G83" s="113">
        <v>7</v>
      </c>
      <c r="H83" s="35">
        <v>5</v>
      </c>
      <c r="I83" s="72">
        <v>5</v>
      </c>
      <c r="J83" s="35">
        <v>5</v>
      </c>
    </row>
    <row r="84" spans="1:10" ht="63" x14ac:dyDescent="0.25">
      <c r="A84" s="114">
        <f t="shared" si="4"/>
        <v>81</v>
      </c>
      <c r="B84" s="16">
        <v>4048</v>
      </c>
      <c r="C84" s="17" t="s">
        <v>76</v>
      </c>
      <c r="D84" s="18">
        <f t="shared" si="3"/>
        <v>32</v>
      </c>
      <c r="E84" s="115">
        <v>5</v>
      </c>
      <c r="F84" s="35">
        <v>5</v>
      </c>
      <c r="G84" s="113">
        <v>7</v>
      </c>
      <c r="H84" s="35">
        <v>5</v>
      </c>
      <c r="I84" s="72">
        <v>5</v>
      </c>
      <c r="J84" s="35">
        <v>5</v>
      </c>
    </row>
    <row r="85" spans="1:10" ht="63" x14ac:dyDescent="0.25">
      <c r="A85" s="114">
        <f t="shared" si="4"/>
        <v>82</v>
      </c>
      <c r="B85" s="79">
        <v>5206</v>
      </c>
      <c r="C85" s="17" t="s">
        <v>102</v>
      </c>
      <c r="D85" s="18">
        <f t="shared" si="3"/>
        <v>32</v>
      </c>
      <c r="E85" s="115">
        <v>5</v>
      </c>
      <c r="F85" s="35">
        <v>5</v>
      </c>
      <c r="G85" s="113">
        <v>7</v>
      </c>
      <c r="H85" s="72">
        <v>5</v>
      </c>
      <c r="I85" s="72">
        <v>5</v>
      </c>
      <c r="J85" s="35">
        <v>5</v>
      </c>
    </row>
    <row r="86" spans="1:10" ht="63" x14ac:dyDescent="0.25">
      <c r="A86" s="114">
        <f t="shared" si="4"/>
        <v>83</v>
      </c>
      <c r="B86" s="23">
        <v>5702</v>
      </c>
      <c r="C86" s="78" t="s">
        <v>49</v>
      </c>
      <c r="D86" s="18">
        <f t="shared" si="3"/>
        <v>32</v>
      </c>
      <c r="E86" s="67">
        <v>10</v>
      </c>
      <c r="F86" s="35">
        <v>5</v>
      </c>
      <c r="G86" s="129">
        <v>7</v>
      </c>
      <c r="H86" s="72">
        <v>5</v>
      </c>
      <c r="I86" s="11">
        <v>4</v>
      </c>
      <c r="J86" s="12">
        <v>1</v>
      </c>
    </row>
    <row r="87" spans="1:10" ht="63" x14ac:dyDescent="0.25">
      <c r="A87" s="114">
        <f t="shared" si="4"/>
        <v>84</v>
      </c>
      <c r="B87" s="21">
        <v>1802</v>
      </c>
      <c r="C87" s="78" t="s">
        <v>62</v>
      </c>
      <c r="D87" s="18">
        <f t="shared" si="3"/>
        <v>31</v>
      </c>
      <c r="E87" s="67">
        <v>10</v>
      </c>
      <c r="F87" s="35">
        <v>5</v>
      </c>
      <c r="G87" s="37">
        <v>10</v>
      </c>
      <c r="H87" s="128">
        <v>1</v>
      </c>
      <c r="I87" s="128">
        <v>1</v>
      </c>
      <c r="J87" s="11">
        <v>4</v>
      </c>
    </row>
    <row r="88" spans="1:10" ht="72" customHeight="1" x14ac:dyDescent="0.25">
      <c r="A88" s="114">
        <f t="shared" si="4"/>
        <v>85</v>
      </c>
      <c r="B88" s="16">
        <v>2002</v>
      </c>
      <c r="C88" s="17" t="s">
        <v>25</v>
      </c>
      <c r="D88" s="18">
        <f t="shared" si="3"/>
        <v>31</v>
      </c>
      <c r="E88" s="67">
        <v>10</v>
      </c>
      <c r="F88" s="35">
        <v>5</v>
      </c>
      <c r="G88" s="37">
        <v>10</v>
      </c>
      <c r="H88" s="230">
        <v>1</v>
      </c>
      <c r="I88" s="128">
        <v>1</v>
      </c>
      <c r="J88" s="11">
        <v>4</v>
      </c>
    </row>
    <row r="89" spans="1:10" ht="72" customHeight="1" x14ac:dyDescent="0.25">
      <c r="A89" s="114">
        <f t="shared" si="4"/>
        <v>86</v>
      </c>
      <c r="B89" s="79">
        <v>2502</v>
      </c>
      <c r="C89" s="17" t="s">
        <v>29</v>
      </c>
      <c r="D89" s="18">
        <f t="shared" si="3"/>
        <v>31</v>
      </c>
      <c r="E89" s="67">
        <v>10</v>
      </c>
      <c r="F89" s="35">
        <v>5</v>
      </c>
      <c r="G89" s="37">
        <v>10</v>
      </c>
      <c r="H89" s="109">
        <v>1</v>
      </c>
      <c r="I89" s="128">
        <v>1</v>
      </c>
      <c r="J89" s="11">
        <v>4</v>
      </c>
    </row>
    <row r="90" spans="1:10" ht="63" x14ac:dyDescent="0.25">
      <c r="A90" s="114">
        <f t="shared" si="4"/>
        <v>87</v>
      </c>
      <c r="B90" s="79">
        <v>3412</v>
      </c>
      <c r="C90" s="17" t="s">
        <v>85</v>
      </c>
      <c r="D90" s="18">
        <f t="shared" si="3"/>
        <v>31</v>
      </c>
      <c r="E90" s="115">
        <v>5</v>
      </c>
      <c r="F90" s="35">
        <v>5</v>
      </c>
      <c r="G90" s="37">
        <v>10</v>
      </c>
      <c r="H90" s="72">
        <v>5</v>
      </c>
      <c r="I90" s="72">
        <v>5</v>
      </c>
      <c r="J90" s="12">
        <v>1</v>
      </c>
    </row>
    <row r="91" spans="1:10" ht="63" x14ac:dyDescent="0.25">
      <c r="A91" s="114">
        <f t="shared" si="4"/>
        <v>88</v>
      </c>
      <c r="B91" s="22">
        <v>4022</v>
      </c>
      <c r="C91" s="17" t="s">
        <v>109</v>
      </c>
      <c r="D91" s="18">
        <f t="shared" si="3"/>
        <v>31</v>
      </c>
      <c r="E91" s="115">
        <v>5</v>
      </c>
      <c r="F91" s="35">
        <v>5</v>
      </c>
      <c r="G91" s="113">
        <v>7</v>
      </c>
      <c r="H91" s="72">
        <v>5</v>
      </c>
      <c r="I91" s="72">
        <v>5</v>
      </c>
      <c r="J91" s="11">
        <v>4</v>
      </c>
    </row>
    <row r="92" spans="1:10" ht="63" x14ac:dyDescent="0.25">
      <c r="A92" s="114">
        <f t="shared" si="4"/>
        <v>89</v>
      </c>
      <c r="B92" s="16">
        <v>4024</v>
      </c>
      <c r="C92" s="17" t="s">
        <v>101</v>
      </c>
      <c r="D92" s="18">
        <f t="shared" si="3"/>
        <v>31</v>
      </c>
      <c r="E92" s="115">
        <v>5</v>
      </c>
      <c r="F92" s="33">
        <v>10</v>
      </c>
      <c r="G92" s="37">
        <v>10</v>
      </c>
      <c r="H92" s="410">
        <v>4</v>
      </c>
      <c r="I92" s="413">
        <v>1</v>
      </c>
      <c r="J92" s="12">
        <v>1</v>
      </c>
    </row>
    <row r="93" spans="1:10" ht="47.25" x14ac:dyDescent="0.25">
      <c r="A93" s="114">
        <f t="shared" si="4"/>
        <v>90</v>
      </c>
      <c r="B93" s="22">
        <v>4099</v>
      </c>
      <c r="C93" s="17" t="s">
        <v>41</v>
      </c>
      <c r="D93" s="18">
        <f t="shared" si="3"/>
        <v>31</v>
      </c>
      <c r="E93" s="67">
        <v>10</v>
      </c>
      <c r="F93" s="35">
        <v>5</v>
      </c>
      <c r="G93" s="37">
        <v>10</v>
      </c>
      <c r="H93" s="12">
        <v>1</v>
      </c>
      <c r="I93" s="127">
        <v>4</v>
      </c>
      <c r="J93" s="12">
        <v>1</v>
      </c>
    </row>
    <row r="94" spans="1:10" ht="63" x14ac:dyDescent="0.25">
      <c r="A94" s="114">
        <f t="shared" si="4"/>
        <v>91</v>
      </c>
      <c r="B94" s="79">
        <v>5201</v>
      </c>
      <c r="C94" s="17" t="s">
        <v>108</v>
      </c>
      <c r="D94" s="18">
        <f t="shared" si="3"/>
        <v>31</v>
      </c>
      <c r="E94" s="67">
        <v>10</v>
      </c>
      <c r="F94" s="35">
        <v>5</v>
      </c>
      <c r="G94" s="113">
        <v>7</v>
      </c>
      <c r="H94" s="128">
        <v>1</v>
      </c>
      <c r="I94" s="129">
        <v>7</v>
      </c>
      <c r="J94" s="12">
        <v>1</v>
      </c>
    </row>
    <row r="95" spans="1:10" ht="47.25" x14ac:dyDescent="0.25">
      <c r="A95" s="114">
        <f t="shared" si="4"/>
        <v>92</v>
      </c>
      <c r="B95" s="79">
        <v>5306</v>
      </c>
      <c r="C95" s="17" t="s">
        <v>46</v>
      </c>
      <c r="D95" s="18">
        <f t="shared" si="3"/>
        <v>31</v>
      </c>
      <c r="E95" s="37">
        <v>10</v>
      </c>
      <c r="F95" s="35">
        <v>5</v>
      </c>
      <c r="G95" s="37">
        <v>10</v>
      </c>
      <c r="H95" s="230">
        <v>1</v>
      </c>
      <c r="I95" s="109">
        <v>1</v>
      </c>
      <c r="J95" s="11">
        <v>4</v>
      </c>
    </row>
    <row r="96" spans="1:10" ht="47.25" x14ac:dyDescent="0.25">
      <c r="A96" s="114">
        <f t="shared" si="4"/>
        <v>93</v>
      </c>
      <c r="B96" s="16">
        <v>6004</v>
      </c>
      <c r="C96" s="17" t="s">
        <v>54</v>
      </c>
      <c r="D96" s="18">
        <f t="shared" si="3"/>
        <v>31</v>
      </c>
      <c r="E96" s="67">
        <v>10</v>
      </c>
      <c r="F96" s="19">
        <v>5</v>
      </c>
      <c r="G96" s="37">
        <v>10</v>
      </c>
      <c r="H96" s="12">
        <v>1</v>
      </c>
      <c r="I96" s="128">
        <v>1</v>
      </c>
      <c r="J96" s="11">
        <v>4</v>
      </c>
    </row>
    <row r="97" spans="1:10" ht="63" x14ac:dyDescent="0.25">
      <c r="A97" s="114">
        <f t="shared" si="4"/>
        <v>94</v>
      </c>
      <c r="B97" s="22">
        <v>4051</v>
      </c>
      <c r="C97" s="17" t="s">
        <v>131</v>
      </c>
      <c r="D97" s="18">
        <f t="shared" si="3"/>
        <v>30</v>
      </c>
      <c r="E97" s="115">
        <v>5</v>
      </c>
      <c r="F97" s="35">
        <v>5</v>
      </c>
      <c r="G97" s="19">
        <v>5</v>
      </c>
      <c r="H97" s="72">
        <v>5</v>
      </c>
      <c r="I97" s="72">
        <v>5</v>
      </c>
      <c r="J97" s="35">
        <v>5</v>
      </c>
    </row>
    <row r="98" spans="1:10" ht="47.25" x14ac:dyDescent="0.25">
      <c r="A98" s="114">
        <f t="shared" si="4"/>
        <v>95</v>
      </c>
      <c r="B98" s="16">
        <v>6023</v>
      </c>
      <c r="C98" s="17" t="s">
        <v>132</v>
      </c>
      <c r="D98" s="18">
        <f t="shared" si="3"/>
        <v>30</v>
      </c>
      <c r="E98" s="115">
        <v>5</v>
      </c>
      <c r="F98" s="35">
        <v>5</v>
      </c>
      <c r="G98" s="19">
        <v>5</v>
      </c>
      <c r="H98" s="72">
        <v>5</v>
      </c>
      <c r="I98" s="72">
        <v>5</v>
      </c>
      <c r="J98" s="35">
        <v>5</v>
      </c>
    </row>
    <row r="99" spans="1:10" ht="47.25" x14ac:dyDescent="0.25">
      <c r="A99" s="114">
        <f t="shared" si="4"/>
        <v>96</v>
      </c>
      <c r="B99" s="79">
        <v>6025</v>
      </c>
      <c r="C99" s="17" t="s">
        <v>110</v>
      </c>
      <c r="D99" s="18">
        <f t="shared" si="3"/>
        <v>30</v>
      </c>
      <c r="E99" s="24">
        <v>5</v>
      </c>
      <c r="F99" s="36">
        <v>1</v>
      </c>
      <c r="G99" s="11">
        <v>4</v>
      </c>
      <c r="H99" s="72">
        <v>5</v>
      </c>
      <c r="I99" s="72">
        <v>5</v>
      </c>
      <c r="J99" s="37">
        <v>10</v>
      </c>
    </row>
    <row r="100" spans="1:10" ht="47.25" x14ac:dyDescent="0.25">
      <c r="A100" s="114">
        <f t="shared" si="4"/>
        <v>97</v>
      </c>
      <c r="B100" s="79">
        <v>9252</v>
      </c>
      <c r="C100" s="17" t="s">
        <v>133</v>
      </c>
      <c r="D100" s="18">
        <f t="shared" ref="D100:D131" si="5">SUM(E100:J100)</f>
        <v>30</v>
      </c>
      <c r="E100" s="115">
        <v>5</v>
      </c>
      <c r="F100" s="35">
        <v>5</v>
      </c>
      <c r="G100" s="19">
        <v>5</v>
      </c>
      <c r="H100" s="72">
        <v>5</v>
      </c>
      <c r="I100" s="72">
        <v>5</v>
      </c>
      <c r="J100" s="35">
        <v>5</v>
      </c>
    </row>
    <row r="101" spans="1:10" ht="63" x14ac:dyDescent="0.25">
      <c r="A101" s="114">
        <f t="shared" si="4"/>
        <v>98</v>
      </c>
      <c r="B101" s="23">
        <v>5708</v>
      </c>
      <c r="C101" s="17" t="s">
        <v>113</v>
      </c>
      <c r="D101" s="18">
        <f t="shared" si="5"/>
        <v>29</v>
      </c>
      <c r="E101" s="115">
        <v>5</v>
      </c>
      <c r="F101" s="35">
        <v>5</v>
      </c>
      <c r="G101" s="11">
        <v>4</v>
      </c>
      <c r="H101" s="72">
        <v>5</v>
      </c>
      <c r="I101" s="72">
        <v>5</v>
      </c>
      <c r="J101" s="35">
        <v>5</v>
      </c>
    </row>
    <row r="102" spans="1:10" ht="63" x14ac:dyDescent="0.25">
      <c r="A102" s="114">
        <f t="shared" si="4"/>
        <v>99</v>
      </c>
      <c r="B102" s="21">
        <v>202</v>
      </c>
      <c r="C102" s="17" t="s">
        <v>10</v>
      </c>
      <c r="D102" s="18">
        <f t="shared" si="5"/>
        <v>28</v>
      </c>
      <c r="E102" s="37">
        <v>10</v>
      </c>
      <c r="F102" s="19">
        <v>5</v>
      </c>
      <c r="G102" s="113">
        <v>7</v>
      </c>
      <c r="H102" s="128">
        <v>1</v>
      </c>
      <c r="I102" s="128">
        <v>1</v>
      </c>
      <c r="J102" s="11">
        <v>4</v>
      </c>
    </row>
    <row r="103" spans="1:10" ht="47.25" x14ac:dyDescent="0.25">
      <c r="A103" s="114">
        <f t="shared" si="4"/>
        <v>100</v>
      </c>
      <c r="B103" s="22">
        <v>4098</v>
      </c>
      <c r="C103" s="78" t="s">
        <v>66</v>
      </c>
      <c r="D103" s="18">
        <f t="shared" si="5"/>
        <v>28</v>
      </c>
      <c r="E103" s="67">
        <v>10</v>
      </c>
      <c r="F103" s="35">
        <v>5</v>
      </c>
      <c r="G103" s="37">
        <v>10</v>
      </c>
      <c r="H103" s="12">
        <v>1</v>
      </c>
      <c r="I103" s="128">
        <v>1</v>
      </c>
      <c r="J103" s="12">
        <v>1</v>
      </c>
    </row>
    <row r="104" spans="1:10" ht="47.25" x14ac:dyDescent="0.25">
      <c r="A104" s="114">
        <f t="shared" si="4"/>
        <v>101</v>
      </c>
      <c r="B104" s="23">
        <v>5018</v>
      </c>
      <c r="C104" s="25" t="s">
        <v>112</v>
      </c>
      <c r="D104" s="18">
        <f t="shared" si="5"/>
        <v>27</v>
      </c>
      <c r="E104" s="115">
        <v>5</v>
      </c>
      <c r="F104" s="36">
        <v>1</v>
      </c>
      <c r="G104" s="113">
        <v>7</v>
      </c>
      <c r="H104" s="35">
        <v>5</v>
      </c>
      <c r="I104" s="72">
        <v>5</v>
      </c>
      <c r="J104" s="11">
        <v>4</v>
      </c>
    </row>
    <row r="105" spans="1:10" ht="63" x14ac:dyDescent="0.25">
      <c r="A105" s="114">
        <f t="shared" si="4"/>
        <v>102</v>
      </c>
      <c r="B105" s="16">
        <v>6007</v>
      </c>
      <c r="C105" s="78" t="s">
        <v>106</v>
      </c>
      <c r="D105" s="18">
        <f t="shared" si="5"/>
        <v>27</v>
      </c>
      <c r="E105" s="115">
        <v>5</v>
      </c>
      <c r="F105" s="373">
        <v>4</v>
      </c>
      <c r="G105" s="11">
        <v>4</v>
      </c>
      <c r="H105" s="72">
        <v>5</v>
      </c>
      <c r="I105" s="72">
        <v>5</v>
      </c>
      <c r="J105" s="11">
        <v>4</v>
      </c>
    </row>
    <row r="106" spans="1:10" ht="47.25" x14ac:dyDescent="0.25">
      <c r="A106" s="114">
        <f t="shared" si="4"/>
        <v>103</v>
      </c>
      <c r="B106" s="79">
        <v>5401</v>
      </c>
      <c r="C106" s="17" t="s">
        <v>11</v>
      </c>
      <c r="D106" s="18">
        <f t="shared" si="5"/>
        <v>25</v>
      </c>
      <c r="E106" s="404">
        <v>4</v>
      </c>
      <c r="F106" s="19">
        <v>5</v>
      </c>
      <c r="G106" s="113">
        <v>7</v>
      </c>
      <c r="H106" s="128">
        <v>1</v>
      </c>
      <c r="I106" s="128">
        <v>1</v>
      </c>
      <c r="J106" s="113">
        <v>7</v>
      </c>
    </row>
    <row r="110" spans="1:10" x14ac:dyDescent="0.25">
      <c r="B110" s="77"/>
      <c r="C110" s="1" t="s">
        <v>134</v>
      </c>
    </row>
    <row r="111" spans="1:10" x14ac:dyDescent="0.25">
      <c r="B111" s="26"/>
      <c r="C111" s="1" t="s">
        <v>135</v>
      </c>
    </row>
    <row r="112" spans="1:10" x14ac:dyDescent="0.25">
      <c r="B112" s="27"/>
      <c r="C112" s="1" t="s">
        <v>136</v>
      </c>
    </row>
    <row r="113" spans="2:3" x14ac:dyDescent="0.25">
      <c r="B113" s="28"/>
      <c r="C113" s="1" t="s">
        <v>137</v>
      </c>
    </row>
    <row r="114" spans="2:3" x14ac:dyDescent="0.25">
      <c r="B114" s="29"/>
      <c r="C114" s="1" t="s">
        <v>138</v>
      </c>
    </row>
  </sheetData>
  <autoFilter ref="A3:J106">
    <sortState ref="A4:J106">
      <sortCondition descending="1" ref="D4"/>
    </sortState>
  </autoFilter>
  <sortState ref="A5:J106">
    <sortCondition ref="B4"/>
  </sortState>
  <pageMargins left="0.23622047244094491" right="0.23622047244094491" top="0.74803149606299213" bottom="0.7480314960629921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zoomScale="80" zoomScaleNormal="80" workbookViewId="0">
      <selection activeCell="A8" sqref="A8:XFD8"/>
    </sheetView>
  </sheetViews>
  <sheetFormatPr defaultRowHeight="12.75" customHeight="1" x14ac:dyDescent="0.2"/>
  <cols>
    <col min="1" max="1" width="9.140625" style="30"/>
    <col min="2" max="2" width="8.28515625" style="31" customWidth="1"/>
    <col min="3" max="3" width="62.140625" style="30" customWidth="1"/>
    <col min="4" max="4" width="21.140625" style="30" hidden="1" customWidth="1"/>
    <col min="5" max="5" width="23.28515625" style="30" hidden="1" customWidth="1"/>
    <col min="6" max="6" width="20.85546875" style="30" hidden="1" customWidth="1"/>
    <col min="7" max="7" width="22" style="30" hidden="1" customWidth="1"/>
    <col min="8" max="14" width="21.140625" style="30" hidden="1" customWidth="1"/>
    <col min="15" max="15" width="21.140625" style="30" customWidth="1"/>
    <col min="16" max="16" width="24.42578125" style="30" customWidth="1"/>
    <col min="17" max="17" width="21.85546875" style="30" customWidth="1"/>
    <col min="18" max="18" width="18.5703125" style="30" customWidth="1"/>
    <col min="19" max="261" width="9.140625" style="30"/>
    <col min="262" max="262" width="5.28515625" style="30" customWidth="1"/>
    <col min="263" max="263" width="92.5703125" style="30" customWidth="1"/>
    <col min="264" max="264" width="12.85546875" style="30" customWidth="1"/>
    <col min="265" max="517" width="9.140625" style="30"/>
    <col min="518" max="518" width="5.28515625" style="30" customWidth="1"/>
    <col min="519" max="519" width="92.5703125" style="30" customWidth="1"/>
    <col min="520" max="520" width="12.85546875" style="30" customWidth="1"/>
    <col min="521" max="773" width="9.140625" style="30"/>
    <col min="774" max="774" width="5.28515625" style="30" customWidth="1"/>
    <col min="775" max="775" width="92.5703125" style="30" customWidth="1"/>
    <col min="776" max="776" width="12.85546875" style="30" customWidth="1"/>
    <col min="777" max="1029" width="9.140625" style="30"/>
    <col min="1030" max="1030" width="5.28515625" style="30" customWidth="1"/>
    <col min="1031" max="1031" width="92.5703125" style="30" customWidth="1"/>
    <col min="1032" max="1032" width="12.85546875" style="30" customWidth="1"/>
    <col min="1033" max="1285" width="9.140625" style="30"/>
    <col min="1286" max="1286" width="5.28515625" style="30" customWidth="1"/>
    <col min="1287" max="1287" width="92.5703125" style="30" customWidth="1"/>
    <col min="1288" max="1288" width="12.85546875" style="30" customWidth="1"/>
    <col min="1289" max="1541" width="9.140625" style="30"/>
    <col min="1542" max="1542" width="5.28515625" style="30" customWidth="1"/>
    <col min="1543" max="1543" width="92.5703125" style="30" customWidth="1"/>
    <col min="1544" max="1544" width="12.85546875" style="30" customWidth="1"/>
    <col min="1545" max="1797" width="9.140625" style="30"/>
    <col min="1798" max="1798" width="5.28515625" style="30" customWidth="1"/>
    <col min="1799" max="1799" width="92.5703125" style="30" customWidth="1"/>
    <col min="1800" max="1800" width="12.85546875" style="30" customWidth="1"/>
    <col min="1801" max="2053" width="9.140625" style="30"/>
    <col min="2054" max="2054" width="5.28515625" style="30" customWidth="1"/>
    <col min="2055" max="2055" width="92.5703125" style="30" customWidth="1"/>
    <col min="2056" max="2056" width="12.85546875" style="30" customWidth="1"/>
    <col min="2057" max="2309" width="9.140625" style="30"/>
    <col min="2310" max="2310" width="5.28515625" style="30" customWidth="1"/>
    <col min="2311" max="2311" width="92.5703125" style="30" customWidth="1"/>
    <col min="2312" max="2312" width="12.85546875" style="30" customWidth="1"/>
    <col min="2313" max="2565" width="9.140625" style="30"/>
    <col min="2566" max="2566" width="5.28515625" style="30" customWidth="1"/>
    <col min="2567" max="2567" width="92.5703125" style="30" customWidth="1"/>
    <col min="2568" max="2568" width="12.85546875" style="30" customWidth="1"/>
    <col min="2569" max="2821" width="9.140625" style="30"/>
    <col min="2822" max="2822" width="5.28515625" style="30" customWidth="1"/>
    <col min="2823" max="2823" width="92.5703125" style="30" customWidth="1"/>
    <col min="2824" max="2824" width="12.85546875" style="30" customWidth="1"/>
    <col min="2825" max="3077" width="9.140625" style="30"/>
    <col min="3078" max="3078" width="5.28515625" style="30" customWidth="1"/>
    <col min="3079" max="3079" width="92.5703125" style="30" customWidth="1"/>
    <col min="3080" max="3080" width="12.85546875" style="30" customWidth="1"/>
    <col min="3081" max="3333" width="9.140625" style="30"/>
    <col min="3334" max="3334" width="5.28515625" style="30" customWidth="1"/>
    <col min="3335" max="3335" width="92.5703125" style="30" customWidth="1"/>
    <col min="3336" max="3336" width="12.85546875" style="30" customWidth="1"/>
    <col min="3337" max="3589" width="9.140625" style="30"/>
    <col min="3590" max="3590" width="5.28515625" style="30" customWidth="1"/>
    <col min="3591" max="3591" width="92.5703125" style="30" customWidth="1"/>
    <col min="3592" max="3592" width="12.85546875" style="30" customWidth="1"/>
    <col min="3593" max="3845" width="9.140625" style="30"/>
    <col min="3846" max="3846" width="5.28515625" style="30" customWidth="1"/>
    <col min="3847" max="3847" width="92.5703125" style="30" customWidth="1"/>
    <col min="3848" max="3848" width="12.85546875" style="30" customWidth="1"/>
    <col min="3849" max="4101" width="9.140625" style="30"/>
    <col min="4102" max="4102" width="5.28515625" style="30" customWidth="1"/>
    <col min="4103" max="4103" width="92.5703125" style="30" customWidth="1"/>
    <col min="4104" max="4104" width="12.85546875" style="30" customWidth="1"/>
    <col min="4105" max="4357" width="9.140625" style="30"/>
    <col min="4358" max="4358" width="5.28515625" style="30" customWidth="1"/>
    <col min="4359" max="4359" width="92.5703125" style="30" customWidth="1"/>
    <col min="4360" max="4360" width="12.85546875" style="30" customWidth="1"/>
    <col min="4361" max="4613" width="9.140625" style="30"/>
    <col min="4614" max="4614" width="5.28515625" style="30" customWidth="1"/>
    <col min="4615" max="4615" width="92.5703125" style="30" customWidth="1"/>
    <col min="4616" max="4616" width="12.85546875" style="30" customWidth="1"/>
    <col min="4617" max="4869" width="9.140625" style="30"/>
    <col min="4870" max="4870" width="5.28515625" style="30" customWidth="1"/>
    <col min="4871" max="4871" width="92.5703125" style="30" customWidth="1"/>
    <col min="4872" max="4872" width="12.85546875" style="30" customWidth="1"/>
    <col min="4873" max="5125" width="9.140625" style="30"/>
    <col min="5126" max="5126" width="5.28515625" style="30" customWidth="1"/>
    <col min="5127" max="5127" width="92.5703125" style="30" customWidth="1"/>
    <col min="5128" max="5128" width="12.85546875" style="30" customWidth="1"/>
    <col min="5129" max="5381" width="9.140625" style="30"/>
    <col min="5382" max="5382" width="5.28515625" style="30" customWidth="1"/>
    <col min="5383" max="5383" width="92.5703125" style="30" customWidth="1"/>
    <col min="5384" max="5384" width="12.85546875" style="30" customWidth="1"/>
    <col min="5385" max="5637" width="9.140625" style="30"/>
    <col min="5638" max="5638" width="5.28515625" style="30" customWidth="1"/>
    <col min="5639" max="5639" width="92.5703125" style="30" customWidth="1"/>
    <col min="5640" max="5640" width="12.85546875" style="30" customWidth="1"/>
    <col min="5641" max="5893" width="9.140625" style="30"/>
    <col min="5894" max="5894" width="5.28515625" style="30" customWidth="1"/>
    <col min="5895" max="5895" width="92.5703125" style="30" customWidth="1"/>
    <col min="5896" max="5896" width="12.85546875" style="30" customWidth="1"/>
    <col min="5897" max="6149" width="9.140625" style="30"/>
    <col min="6150" max="6150" width="5.28515625" style="30" customWidth="1"/>
    <col min="6151" max="6151" width="92.5703125" style="30" customWidth="1"/>
    <col min="6152" max="6152" width="12.85546875" style="30" customWidth="1"/>
    <col min="6153" max="6405" width="9.140625" style="30"/>
    <col min="6406" max="6406" width="5.28515625" style="30" customWidth="1"/>
    <col min="6407" max="6407" width="92.5703125" style="30" customWidth="1"/>
    <col min="6408" max="6408" width="12.85546875" style="30" customWidth="1"/>
    <col min="6409" max="6661" width="9.140625" style="30"/>
    <col min="6662" max="6662" width="5.28515625" style="30" customWidth="1"/>
    <col min="6663" max="6663" width="92.5703125" style="30" customWidth="1"/>
    <col min="6664" max="6664" width="12.85546875" style="30" customWidth="1"/>
    <col min="6665" max="6917" width="9.140625" style="30"/>
    <col min="6918" max="6918" width="5.28515625" style="30" customWidth="1"/>
    <col min="6919" max="6919" width="92.5703125" style="30" customWidth="1"/>
    <col min="6920" max="6920" width="12.85546875" style="30" customWidth="1"/>
    <col min="6921" max="7173" width="9.140625" style="30"/>
    <col min="7174" max="7174" width="5.28515625" style="30" customWidth="1"/>
    <col min="7175" max="7175" width="92.5703125" style="30" customWidth="1"/>
    <col min="7176" max="7176" width="12.85546875" style="30" customWidth="1"/>
    <col min="7177" max="7429" width="9.140625" style="30"/>
    <col min="7430" max="7430" width="5.28515625" style="30" customWidth="1"/>
    <col min="7431" max="7431" width="92.5703125" style="30" customWidth="1"/>
    <col min="7432" max="7432" width="12.85546875" style="30" customWidth="1"/>
    <col min="7433" max="7685" width="9.140625" style="30"/>
    <col min="7686" max="7686" width="5.28515625" style="30" customWidth="1"/>
    <col min="7687" max="7687" width="92.5703125" style="30" customWidth="1"/>
    <col min="7688" max="7688" width="12.85546875" style="30" customWidth="1"/>
    <col min="7689" max="7941" width="9.140625" style="30"/>
    <col min="7942" max="7942" width="5.28515625" style="30" customWidth="1"/>
    <col min="7943" max="7943" width="92.5703125" style="30" customWidth="1"/>
    <col min="7944" max="7944" width="12.85546875" style="30" customWidth="1"/>
    <col min="7945" max="8197" width="9.140625" style="30"/>
    <col min="8198" max="8198" width="5.28515625" style="30" customWidth="1"/>
    <col min="8199" max="8199" width="92.5703125" style="30" customWidth="1"/>
    <col min="8200" max="8200" width="12.85546875" style="30" customWidth="1"/>
    <col min="8201" max="8453" width="9.140625" style="30"/>
    <col min="8454" max="8454" width="5.28515625" style="30" customWidth="1"/>
    <col min="8455" max="8455" width="92.5703125" style="30" customWidth="1"/>
    <col min="8456" max="8456" width="12.85546875" style="30" customWidth="1"/>
    <col min="8457" max="8709" width="9.140625" style="30"/>
    <col min="8710" max="8710" width="5.28515625" style="30" customWidth="1"/>
    <col min="8711" max="8711" width="92.5703125" style="30" customWidth="1"/>
    <col min="8712" max="8712" width="12.85546875" style="30" customWidth="1"/>
    <col min="8713" max="8965" width="9.140625" style="30"/>
    <col min="8966" max="8966" width="5.28515625" style="30" customWidth="1"/>
    <col min="8967" max="8967" width="92.5703125" style="30" customWidth="1"/>
    <col min="8968" max="8968" width="12.85546875" style="30" customWidth="1"/>
    <col min="8969" max="9221" width="9.140625" style="30"/>
    <col min="9222" max="9222" width="5.28515625" style="30" customWidth="1"/>
    <col min="9223" max="9223" width="92.5703125" style="30" customWidth="1"/>
    <col min="9224" max="9224" width="12.85546875" style="30" customWidth="1"/>
    <col min="9225" max="9477" width="9.140625" style="30"/>
    <col min="9478" max="9478" width="5.28515625" style="30" customWidth="1"/>
    <col min="9479" max="9479" width="92.5703125" style="30" customWidth="1"/>
    <col min="9480" max="9480" width="12.85546875" style="30" customWidth="1"/>
    <col min="9481" max="9733" width="9.140625" style="30"/>
    <col min="9734" max="9734" width="5.28515625" style="30" customWidth="1"/>
    <col min="9735" max="9735" width="92.5703125" style="30" customWidth="1"/>
    <col min="9736" max="9736" width="12.85546875" style="30" customWidth="1"/>
    <col min="9737" max="9989" width="9.140625" style="30"/>
    <col min="9990" max="9990" width="5.28515625" style="30" customWidth="1"/>
    <col min="9991" max="9991" width="92.5703125" style="30" customWidth="1"/>
    <col min="9992" max="9992" width="12.85546875" style="30" customWidth="1"/>
    <col min="9993" max="10245" width="9.140625" style="30"/>
    <col min="10246" max="10246" width="5.28515625" style="30" customWidth="1"/>
    <col min="10247" max="10247" width="92.5703125" style="30" customWidth="1"/>
    <col min="10248" max="10248" width="12.85546875" style="30" customWidth="1"/>
    <col min="10249" max="10501" width="9.140625" style="30"/>
    <col min="10502" max="10502" width="5.28515625" style="30" customWidth="1"/>
    <col min="10503" max="10503" width="92.5703125" style="30" customWidth="1"/>
    <col min="10504" max="10504" width="12.85546875" style="30" customWidth="1"/>
    <col min="10505" max="10757" width="9.140625" style="30"/>
    <col min="10758" max="10758" width="5.28515625" style="30" customWidth="1"/>
    <col min="10759" max="10759" width="92.5703125" style="30" customWidth="1"/>
    <col min="10760" max="10760" width="12.85546875" style="30" customWidth="1"/>
    <col min="10761" max="11013" width="9.140625" style="30"/>
    <col min="11014" max="11014" width="5.28515625" style="30" customWidth="1"/>
    <col min="11015" max="11015" width="92.5703125" style="30" customWidth="1"/>
    <col min="11016" max="11016" width="12.85546875" style="30" customWidth="1"/>
    <col min="11017" max="11269" width="9.140625" style="30"/>
    <col min="11270" max="11270" width="5.28515625" style="30" customWidth="1"/>
    <col min="11271" max="11271" width="92.5703125" style="30" customWidth="1"/>
    <col min="11272" max="11272" width="12.85546875" style="30" customWidth="1"/>
    <col min="11273" max="11525" width="9.140625" style="30"/>
    <col min="11526" max="11526" width="5.28515625" style="30" customWidth="1"/>
    <col min="11527" max="11527" width="92.5703125" style="30" customWidth="1"/>
    <col min="11528" max="11528" width="12.85546875" style="30" customWidth="1"/>
    <col min="11529" max="11781" width="9.140625" style="30"/>
    <col min="11782" max="11782" width="5.28515625" style="30" customWidth="1"/>
    <col min="11783" max="11783" width="92.5703125" style="30" customWidth="1"/>
    <col min="11784" max="11784" width="12.85546875" style="30" customWidth="1"/>
    <col min="11785" max="12037" width="9.140625" style="30"/>
    <col min="12038" max="12038" width="5.28515625" style="30" customWidth="1"/>
    <col min="12039" max="12039" width="92.5703125" style="30" customWidth="1"/>
    <col min="12040" max="12040" width="12.85546875" style="30" customWidth="1"/>
    <col min="12041" max="12293" width="9.140625" style="30"/>
    <col min="12294" max="12294" width="5.28515625" style="30" customWidth="1"/>
    <col min="12295" max="12295" width="92.5703125" style="30" customWidth="1"/>
    <col min="12296" max="12296" width="12.85546875" style="30" customWidth="1"/>
    <col min="12297" max="12549" width="9.140625" style="30"/>
    <col min="12550" max="12550" width="5.28515625" style="30" customWidth="1"/>
    <col min="12551" max="12551" width="92.5703125" style="30" customWidth="1"/>
    <col min="12552" max="12552" width="12.85546875" style="30" customWidth="1"/>
    <col min="12553" max="12805" width="9.140625" style="30"/>
    <col min="12806" max="12806" width="5.28515625" style="30" customWidth="1"/>
    <col min="12807" max="12807" width="92.5703125" style="30" customWidth="1"/>
    <col min="12808" max="12808" width="12.85546875" style="30" customWidth="1"/>
    <col min="12809" max="13061" width="9.140625" style="30"/>
    <col min="13062" max="13062" width="5.28515625" style="30" customWidth="1"/>
    <col min="13063" max="13063" width="92.5703125" style="30" customWidth="1"/>
    <col min="13064" max="13064" width="12.85546875" style="30" customWidth="1"/>
    <col min="13065" max="13317" width="9.140625" style="30"/>
    <col min="13318" max="13318" width="5.28515625" style="30" customWidth="1"/>
    <col min="13319" max="13319" width="92.5703125" style="30" customWidth="1"/>
    <col min="13320" max="13320" width="12.85546875" style="30" customWidth="1"/>
    <col min="13321" max="13573" width="9.140625" style="30"/>
    <col min="13574" max="13574" width="5.28515625" style="30" customWidth="1"/>
    <col min="13575" max="13575" width="92.5703125" style="30" customWidth="1"/>
    <col min="13576" max="13576" width="12.85546875" style="30" customWidth="1"/>
    <col min="13577" max="13829" width="9.140625" style="30"/>
    <col min="13830" max="13830" width="5.28515625" style="30" customWidth="1"/>
    <col min="13831" max="13831" width="92.5703125" style="30" customWidth="1"/>
    <col min="13832" max="13832" width="12.85546875" style="30" customWidth="1"/>
    <col min="13833" max="14085" width="9.140625" style="30"/>
    <col min="14086" max="14086" width="5.28515625" style="30" customWidth="1"/>
    <col min="14087" max="14087" width="92.5703125" style="30" customWidth="1"/>
    <col min="14088" max="14088" width="12.85546875" style="30" customWidth="1"/>
    <col min="14089" max="14341" width="9.140625" style="30"/>
    <col min="14342" max="14342" width="5.28515625" style="30" customWidth="1"/>
    <col min="14343" max="14343" width="92.5703125" style="30" customWidth="1"/>
    <col min="14344" max="14344" width="12.85546875" style="30" customWidth="1"/>
    <col min="14345" max="14597" width="9.140625" style="30"/>
    <col min="14598" max="14598" width="5.28515625" style="30" customWidth="1"/>
    <col min="14599" max="14599" width="92.5703125" style="30" customWidth="1"/>
    <col min="14600" max="14600" width="12.85546875" style="30" customWidth="1"/>
    <col min="14601" max="14853" width="9.140625" style="30"/>
    <col min="14854" max="14854" width="5.28515625" style="30" customWidth="1"/>
    <col min="14855" max="14855" width="92.5703125" style="30" customWidth="1"/>
    <col min="14856" max="14856" width="12.85546875" style="30" customWidth="1"/>
    <col min="14857" max="15109" width="9.140625" style="30"/>
    <col min="15110" max="15110" width="5.28515625" style="30" customWidth="1"/>
    <col min="15111" max="15111" width="92.5703125" style="30" customWidth="1"/>
    <col min="15112" max="15112" width="12.85546875" style="30" customWidth="1"/>
    <col min="15113" max="15365" width="9.140625" style="30"/>
    <col min="15366" max="15366" width="5.28515625" style="30" customWidth="1"/>
    <col min="15367" max="15367" width="92.5703125" style="30" customWidth="1"/>
    <col min="15368" max="15368" width="12.85546875" style="30" customWidth="1"/>
    <col min="15369" max="15621" width="9.140625" style="30"/>
    <col min="15622" max="15622" width="5.28515625" style="30" customWidth="1"/>
    <col min="15623" max="15623" width="92.5703125" style="30" customWidth="1"/>
    <col min="15624" max="15624" width="12.85546875" style="30" customWidth="1"/>
    <col min="15625" max="15877" width="9.140625" style="30"/>
    <col min="15878" max="15878" width="5.28515625" style="30" customWidth="1"/>
    <col min="15879" max="15879" width="92.5703125" style="30" customWidth="1"/>
    <col min="15880" max="15880" width="12.85546875" style="30" customWidth="1"/>
    <col min="15881" max="16133" width="9.140625" style="30"/>
    <col min="16134" max="16134" width="5.28515625" style="30" customWidth="1"/>
    <col min="16135" max="16135" width="92.5703125" style="30" customWidth="1"/>
    <col min="16136" max="16136" width="12.85546875" style="30" customWidth="1"/>
    <col min="16137" max="16384" width="9.140625" style="30"/>
  </cols>
  <sheetData>
    <row r="1" spans="1:18" ht="88.5" customHeight="1" thickBot="1" x14ac:dyDescent="0.25">
      <c r="A1" s="414"/>
      <c r="B1" s="414"/>
      <c r="C1" s="414"/>
      <c r="D1" s="414"/>
    </row>
    <row r="2" spans="1:18" ht="99" customHeight="1" x14ac:dyDescent="0.2">
      <c r="A2" s="122" t="s">
        <v>0</v>
      </c>
      <c r="B2" s="123" t="s">
        <v>1</v>
      </c>
      <c r="C2" s="123" t="s">
        <v>2</v>
      </c>
      <c r="D2" s="123" t="s">
        <v>3</v>
      </c>
      <c r="E2" s="123" t="s">
        <v>4</v>
      </c>
      <c r="F2" s="123" t="s">
        <v>5</v>
      </c>
      <c r="G2" s="123" t="s">
        <v>6</v>
      </c>
      <c r="H2" s="124" t="s">
        <v>68</v>
      </c>
      <c r="I2" s="124" t="s">
        <v>148</v>
      </c>
      <c r="J2" s="124" t="s">
        <v>228</v>
      </c>
      <c r="K2" s="124" t="s">
        <v>232</v>
      </c>
      <c r="L2" s="124" t="s">
        <v>315</v>
      </c>
      <c r="M2" s="124" t="s">
        <v>328</v>
      </c>
      <c r="N2" s="124" t="s">
        <v>330</v>
      </c>
      <c r="O2" s="124" t="s">
        <v>332</v>
      </c>
      <c r="P2" s="124" t="s">
        <v>338</v>
      </c>
      <c r="Q2" s="229" t="s">
        <v>351</v>
      </c>
      <c r="R2" s="125" t="s">
        <v>5</v>
      </c>
    </row>
    <row r="3" spans="1:18" ht="28.5" customHeight="1" x14ac:dyDescent="0.25">
      <c r="A3" s="283">
        <v>1</v>
      </c>
      <c r="B3" s="284">
        <v>302</v>
      </c>
      <c r="C3" s="285" t="s">
        <v>12</v>
      </c>
      <c r="D3" s="283">
        <v>2</v>
      </c>
      <c r="E3" s="283">
        <v>2</v>
      </c>
      <c r="F3" s="286">
        <f>(E3-D3)/E3</f>
        <v>0</v>
      </c>
      <c r="G3" s="287">
        <v>2</v>
      </c>
      <c r="H3" s="288">
        <v>0</v>
      </c>
      <c r="I3" s="288">
        <v>1</v>
      </c>
      <c r="J3" s="288">
        <v>0</v>
      </c>
      <c r="K3" s="288">
        <v>1</v>
      </c>
      <c r="L3" s="288">
        <v>1</v>
      </c>
      <c r="M3" s="288">
        <v>1</v>
      </c>
      <c r="N3" s="288">
        <v>1</v>
      </c>
      <c r="O3" s="288">
        <v>3</v>
      </c>
      <c r="P3" s="288">
        <v>9</v>
      </c>
      <c r="Q3" s="288">
        <v>0</v>
      </c>
      <c r="R3" s="289">
        <f t="shared" ref="R3:R30" si="0">(Q3-P3)/(Q3+P3)</f>
        <v>-1</v>
      </c>
    </row>
    <row r="4" spans="1:18" ht="26.25" customHeight="1" x14ac:dyDescent="0.25">
      <c r="A4" s="283">
        <f t="shared" ref="A4:A64" si="1">A3+1</f>
        <v>2</v>
      </c>
      <c r="B4" s="284">
        <v>1502</v>
      </c>
      <c r="C4" s="285" t="s">
        <v>21</v>
      </c>
      <c r="D4" s="283">
        <v>2</v>
      </c>
      <c r="E4" s="283">
        <v>2</v>
      </c>
      <c r="F4" s="286">
        <f>(E4-D4)/E4</f>
        <v>0</v>
      </c>
      <c r="G4" s="287">
        <v>0</v>
      </c>
      <c r="H4" s="288">
        <v>0</v>
      </c>
      <c r="I4" s="288">
        <v>0</v>
      </c>
      <c r="J4" s="288">
        <v>0</v>
      </c>
      <c r="K4" s="288">
        <v>0</v>
      </c>
      <c r="L4" s="288">
        <v>1</v>
      </c>
      <c r="M4" s="288">
        <v>0</v>
      </c>
      <c r="N4" s="288">
        <v>0</v>
      </c>
      <c r="O4" s="288">
        <v>0</v>
      </c>
      <c r="P4" s="288">
        <v>5</v>
      </c>
      <c r="Q4" s="288">
        <v>0</v>
      </c>
      <c r="R4" s="289">
        <f t="shared" si="0"/>
        <v>-1</v>
      </c>
    </row>
    <row r="5" spans="1:18" ht="38.25" x14ac:dyDescent="0.25">
      <c r="A5" s="283">
        <f t="shared" si="1"/>
        <v>3</v>
      </c>
      <c r="B5" s="284">
        <v>1702</v>
      </c>
      <c r="C5" s="285" t="s">
        <v>23</v>
      </c>
      <c r="D5" s="283">
        <v>2</v>
      </c>
      <c r="E5" s="283">
        <v>1</v>
      </c>
      <c r="F5" s="286">
        <f>(E5-D5)/E5</f>
        <v>-1</v>
      </c>
      <c r="G5" s="287">
        <v>0</v>
      </c>
      <c r="H5" s="288">
        <v>0</v>
      </c>
      <c r="I5" s="288">
        <v>0</v>
      </c>
      <c r="J5" s="288">
        <v>0</v>
      </c>
      <c r="K5" s="288">
        <v>0</v>
      </c>
      <c r="L5" s="288">
        <v>0</v>
      </c>
      <c r="M5" s="288">
        <v>0</v>
      </c>
      <c r="N5" s="288">
        <v>2</v>
      </c>
      <c r="O5" s="288">
        <v>0</v>
      </c>
      <c r="P5" s="288">
        <v>1</v>
      </c>
      <c r="Q5" s="288">
        <v>0</v>
      </c>
      <c r="R5" s="289">
        <f t="shared" si="0"/>
        <v>-1</v>
      </c>
    </row>
    <row r="6" spans="1:18" ht="25.5" x14ac:dyDescent="0.25">
      <c r="A6" s="283">
        <f t="shared" si="1"/>
        <v>4</v>
      </c>
      <c r="B6" s="284">
        <v>1802</v>
      </c>
      <c r="C6" s="285" t="s">
        <v>62</v>
      </c>
      <c r="D6" s="283">
        <v>0</v>
      </c>
      <c r="E6" s="283">
        <v>0</v>
      </c>
      <c r="F6" s="286">
        <v>0</v>
      </c>
      <c r="G6" s="287">
        <v>3</v>
      </c>
      <c r="H6" s="288">
        <v>0</v>
      </c>
      <c r="I6" s="288">
        <v>0</v>
      </c>
      <c r="J6" s="288">
        <v>0</v>
      </c>
      <c r="K6" s="288">
        <v>1</v>
      </c>
      <c r="L6" s="288">
        <v>0</v>
      </c>
      <c r="M6" s="288">
        <v>2</v>
      </c>
      <c r="N6" s="288">
        <v>6</v>
      </c>
      <c r="O6" s="288">
        <v>2</v>
      </c>
      <c r="P6" s="288">
        <v>13</v>
      </c>
      <c r="Q6" s="288">
        <v>0</v>
      </c>
      <c r="R6" s="289">
        <f t="shared" si="0"/>
        <v>-1</v>
      </c>
    </row>
    <row r="7" spans="1:18" ht="30" customHeight="1" x14ac:dyDescent="0.25">
      <c r="A7" s="283">
        <f t="shared" si="1"/>
        <v>5</v>
      </c>
      <c r="B7" s="284">
        <v>1902</v>
      </c>
      <c r="C7" s="285" t="s">
        <v>24</v>
      </c>
      <c r="D7" s="283">
        <v>0</v>
      </c>
      <c r="E7" s="283">
        <v>0</v>
      </c>
      <c r="F7" s="286">
        <v>0</v>
      </c>
      <c r="G7" s="287">
        <v>0</v>
      </c>
      <c r="H7" s="288">
        <v>0</v>
      </c>
      <c r="I7" s="288">
        <v>0</v>
      </c>
      <c r="J7" s="288">
        <v>0</v>
      </c>
      <c r="K7" s="288">
        <v>0</v>
      </c>
      <c r="L7" s="288">
        <v>0</v>
      </c>
      <c r="M7" s="288">
        <v>0</v>
      </c>
      <c r="N7" s="288">
        <v>0</v>
      </c>
      <c r="O7" s="288">
        <v>0</v>
      </c>
      <c r="P7" s="288">
        <v>1</v>
      </c>
      <c r="Q7" s="288">
        <v>0</v>
      </c>
      <c r="R7" s="289">
        <f t="shared" si="0"/>
        <v>-1</v>
      </c>
    </row>
    <row r="8" spans="1:18" ht="27.75" customHeight="1" x14ac:dyDescent="0.25">
      <c r="A8" s="283">
        <f t="shared" si="1"/>
        <v>6</v>
      </c>
      <c r="B8" s="284">
        <v>2302</v>
      </c>
      <c r="C8" s="285" t="s">
        <v>28</v>
      </c>
      <c r="D8" s="283">
        <v>6</v>
      </c>
      <c r="E8" s="283">
        <v>0</v>
      </c>
      <c r="F8" s="286">
        <v>0</v>
      </c>
      <c r="G8" s="287">
        <v>0</v>
      </c>
      <c r="H8" s="288">
        <v>0</v>
      </c>
      <c r="I8" s="288">
        <v>0</v>
      </c>
      <c r="J8" s="288">
        <v>0</v>
      </c>
      <c r="K8" s="288">
        <v>0</v>
      </c>
      <c r="L8" s="288">
        <v>1</v>
      </c>
      <c r="M8" s="288">
        <v>1</v>
      </c>
      <c r="N8" s="288">
        <v>2</v>
      </c>
      <c r="O8" s="288">
        <v>4</v>
      </c>
      <c r="P8" s="288">
        <v>4</v>
      </c>
      <c r="Q8" s="288">
        <v>0</v>
      </c>
      <c r="R8" s="289">
        <f t="shared" si="0"/>
        <v>-1</v>
      </c>
    </row>
    <row r="9" spans="1:18" ht="38.25" x14ac:dyDescent="0.25">
      <c r="A9" s="283">
        <f t="shared" si="1"/>
        <v>7</v>
      </c>
      <c r="B9" s="284">
        <v>2402</v>
      </c>
      <c r="C9" s="285" t="s">
        <v>63</v>
      </c>
      <c r="D9" s="283">
        <v>2</v>
      </c>
      <c r="E9" s="283">
        <v>0</v>
      </c>
      <c r="F9" s="286">
        <v>0</v>
      </c>
      <c r="G9" s="287">
        <v>1</v>
      </c>
      <c r="H9" s="288">
        <v>0</v>
      </c>
      <c r="I9" s="288">
        <v>0</v>
      </c>
      <c r="J9" s="288">
        <v>0</v>
      </c>
      <c r="K9" s="288">
        <v>2</v>
      </c>
      <c r="L9" s="288">
        <v>0</v>
      </c>
      <c r="M9" s="288">
        <v>1</v>
      </c>
      <c r="N9" s="288">
        <v>0</v>
      </c>
      <c r="O9" s="288">
        <v>1</v>
      </c>
      <c r="P9" s="288">
        <v>11</v>
      </c>
      <c r="Q9" s="288">
        <v>0</v>
      </c>
      <c r="R9" s="289">
        <f t="shared" si="0"/>
        <v>-1</v>
      </c>
    </row>
    <row r="10" spans="1:18" ht="25.5" x14ac:dyDescent="0.25">
      <c r="A10" s="283">
        <f t="shared" si="1"/>
        <v>8</v>
      </c>
      <c r="B10" s="284">
        <v>2702</v>
      </c>
      <c r="C10" s="285" t="s">
        <v>8</v>
      </c>
      <c r="D10" s="283">
        <v>0</v>
      </c>
      <c r="E10" s="283">
        <v>2</v>
      </c>
      <c r="F10" s="286">
        <f>(E10-D10)/E10</f>
        <v>1</v>
      </c>
      <c r="G10" s="287">
        <v>1</v>
      </c>
      <c r="H10" s="288">
        <v>0</v>
      </c>
      <c r="I10" s="288">
        <v>0</v>
      </c>
      <c r="J10" s="288">
        <v>0</v>
      </c>
      <c r="K10" s="288">
        <v>1</v>
      </c>
      <c r="L10" s="288">
        <v>1</v>
      </c>
      <c r="M10" s="288">
        <v>1</v>
      </c>
      <c r="N10" s="288">
        <v>0</v>
      </c>
      <c r="O10" s="288">
        <v>3</v>
      </c>
      <c r="P10" s="288">
        <v>5</v>
      </c>
      <c r="Q10" s="288">
        <v>0</v>
      </c>
      <c r="R10" s="289">
        <f t="shared" si="0"/>
        <v>-1</v>
      </c>
    </row>
    <row r="11" spans="1:18" ht="25.5" x14ac:dyDescent="0.25">
      <c r="A11" s="283">
        <f t="shared" si="1"/>
        <v>9</v>
      </c>
      <c r="B11" s="284">
        <v>3302</v>
      </c>
      <c r="C11" s="285" t="s">
        <v>33</v>
      </c>
      <c r="D11" s="283">
        <v>0</v>
      </c>
      <c r="E11" s="283">
        <v>0</v>
      </c>
      <c r="F11" s="286">
        <v>0</v>
      </c>
      <c r="G11" s="287">
        <v>0</v>
      </c>
      <c r="H11" s="288">
        <v>0</v>
      </c>
      <c r="I11" s="288">
        <v>0</v>
      </c>
      <c r="J11" s="288">
        <v>0</v>
      </c>
      <c r="K11" s="288">
        <v>0</v>
      </c>
      <c r="L11" s="288">
        <v>0</v>
      </c>
      <c r="M11" s="288">
        <v>0</v>
      </c>
      <c r="N11" s="288">
        <v>1</v>
      </c>
      <c r="O11" s="288">
        <v>0</v>
      </c>
      <c r="P11" s="288">
        <v>1</v>
      </c>
      <c r="Q11" s="288">
        <v>0</v>
      </c>
      <c r="R11" s="289">
        <f t="shared" si="0"/>
        <v>-1</v>
      </c>
    </row>
    <row r="12" spans="1:18" ht="25.5" x14ac:dyDescent="0.25">
      <c r="A12" s="283">
        <f t="shared" si="1"/>
        <v>10</v>
      </c>
      <c r="B12" s="284">
        <v>3414</v>
      </c>
      <c r="C12" s="285" t="s">
        <v>64</v>
      </c>
      <c r="D12" s="283">
        <v>1</v>
      </c>
      <c r="E12" s="283">
        <v>0</v>
      </c>
      <c r="F12" s="286">
        <v>0</v>
      </c>
      <c r="G12" s="287">
        <v>2</v>
      </c>
      <c r="H12" s="288">
        <v>1</v>
      </c>
      <c r="I12" s="288">
        <v>1</v>
      </c>
      <c r="J12" s="288">
        <v>1</v>
      </c>
      <c r="K12" s="288">
        <v>1</v>
      </c>
      <c r="L12" s="288">
        <v>1</v>
      </c>
      <c r="M12" s="288">
        <v>0</v>
      </c>
      <c r="N12" s="288">
        <v>2</v>
      </c>
      <c r="O12" s="288">
        <v>1</v>
      </c>
      <c r="P12" s="288">
        <v>3</v>
      </c>
      <c r="Q12" s="288">
        <v>0</v>
      </c>
      <c r="R12" s="289">
        <f t="shared" si="0"/>
        <v>-1</v>
      </c>
    </row>
    <row r="13" spans="1:18" ht="25.5" customHeight="1" x14ac:dyDescent="0.25">
      <c r="A13" s="283">
        <f t="shared" si="1"/>
        <v>11</v>
      </c>
      <c r="B13" s="79">
        <v>3419</v>
      </c>
      <c r="C13" s="78" t="s">
        <v>84</v>
      </c>
      <c r="D13" s="283"/>
      <c r="E13" s="283"/>
      <c r="F13" s="286"/>
      <c r="G13" s="287"/>
      <c r="H13" s="288"/>
      <c r="I13" s="288"/>
      <c r="J13" s="288">
        <v>0</v>
      </c>
      <c r="K13" s="288">
        <v>0</v>
      </c>
      <c r="L13" s="288">
        <v>0</v>
      </c>
      <c r="M13" s="288">
        <v>0</v>
      </c>
      <c r="N13" s="288">
        <v>0</v>
      </c>
      <c r="O13" s="288">
        <v>0</v>
      </c>
      <c r="P13" s="288">
        <v>1</v>
      </c>
      <c r="Q13" s="288">
        <v>0</v>
      </c>
      <c r="R13" s="289">
        <f t="shared" si="0"/>
        <v>-1</v>
      </c>
    </row>
    <row r="14" spans="1:18" ht="38.25" x14ac:dyDescent="0.25">
      <c r="A14" s="283">
        <f t="shared" si="1"/>
        <v>12</v>
      </c>
      <c r="B14" s="284">
        <v>4021</v>
      </c>
      <c r="C14" s="285" t="s">
        <v>38</v>
      </c>
      <c r="D14" s="283">
        <v>0</v>
      </c>
      <c r="E14" s="283">
        <v>0</v>
      </c>
      <c r="F14" s="286">
        <v>0</v>
      </c>
      <c r="G14" s="287">
        <v>0</v>
      </c>
      <c r="H14" s="288">
        <v>0</v>
      </c>
      <c r="I14" s="288">
        <v>0</v>
      </c>
      <c r="J14" s="288">
        <v>0</v>
      </c>
      <c r="K14" s="288">
        <v>0</v>
      </c>
      <c r="L14" s="288">
        <v>1</v>
      </c>
      <c r="M14" s="288">
        <v>0</v>
      </c>
      <c r="N14" s="288">
        <v>0</v>
      </c>
      <c r="O14" s="288">
        <v>0</v>
      </c>
      <c r="P14" s="288">
        <v>1</v>
      </c>
      <c r="Q14" s="288">
        <v>0</v>
      </c>
      <c r="R14" s="289">
        <f t="shared" si="0"/>
        <v>-1</v>
      </c>
    </row>
    <row r="15" spans="1:18" ht="30" customHeight="1" x14ac:dyDescent="0.25">
      <c r="A15" s="283">
        <f t="shared" si="1"/>
        <v>13</v>
      </c>
      <c r="B15" s="284">
        <v>4098</v>
      </c>
      <c r="C15" s="285" t="s">
        <v>66</v>
      </c>
      <c r="D15" s="283">
        <v>0</v>
      </c>
      <c r="E15" s="283">
        <v>0</v>
      </c>
      <c r="F15" s="286">
        <v>0</v>
      </c>
      <c r="G15" s="287">
        <v>1</v>
      </c>
      <c r="H15" s="288">
        <v>0</v>
      </c>
      <c r="I15" s="288">
        <v>0</v>
      </c>
      <c r="J15" s="288">
        <v>0</v>
      </c>
      <c r="K15" s="288">
        <v>0</v>
      </c>
      <c r="L15" s="288">
        <v>2</v>
      </c>
      <c r="M15" s="288">
        <v>1</v>
      </c>
      <c r="N15" s="288">
        <v>2</v>
      </c>
      <c r="O15" s="288">
        <v>2</v>
      </c>
      <c r="P15" s="288">
        <v>6</v>
      </c>
      <c r="Q15" s="288">
        <v>0</v>
      </c>
      <c r="R15" s="289">
        <f t="shared" si="0"/>
        <v>-1</v>
      </c>
    </row>
    <row r="16" spans="1:18" ht="26.25" customHeight="1" x14ac:dyDescent="0.25">
      <c r="A16" s="283">
        <f t="shared" si="1"/>
        <v>14</v>
      </c>
      <c r="B16" s="284">
        <v>5306</v>
      </c>
      <c r="C16" s="285" t="s">
        <v>46</v>
      </c>
      <c r="D16" s="283">
        <v>2</v>
      </c>
      <c r="E16" s="283">
        <v>1</v>
      </c>
      <c r="F16" s="286">
        <f>(E16-D16)/E16</f>
        <v>-1</v>
      </c>
      <c r="G16" s="287">
        <v>0</v>
      </c>
      <c r="H16" s="288">
        <v>2</v>
      </c>
      <c r="I16" s="288">
        <v>0</v>
      </c>
      <c r="J16" s="288">
        <v>3</v>
      </c>
      <c r="K16" s="288">
        <v>3</v>
      </c>
      <c r="L16" s="288">
        <v>2</v>
      </c>
      <c r="M16" s="288">
        <v>6</v>
      </c>
      <c r="N16" s="288">
        <v>4</v>
      </c>
      <c r="O16" s="288">
        <v>10</v>
      </c>
      <c r="P16" s="288">
        <v>30</v>
      </c>
      <c r="Q16" s="288">
        <v>0</v>
      </c>
      <c r="R16" s="289">
        <f t="shared" si="0"/>
        <v>-1</v>
      </c>
    </row>
    <row r="17" spans="1:18" ht="28.5" customHeight="1" x14ac:dyDescent="0.25">
      <c r="A17" s="283">
        <f t="shared" si="1"/>
        <v>15</v>
      </c>
      <c r="B17" s="284">
        <v>5702</v>
      </c>
      <c r="C17" s="285" t="s">
        <v>49</v>
      </c>
      <c r="D17" s="283">
        <v>2</v>
      </c>
      <c r="E17" s="283">
        <v>2</v>
      </c>
      <c r="F17" s="286">
        <f>(E17-D17)/E17</f>
        <v>0</v>
      </c>
      <c r="G17" s="287">
        <v>2</v>
      </c>
      <c r="H17" s="288">
        <v>0</v>
      </c>
      <c r="I17" s="288">
        <v>0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  <c r="O17" s="288">
        <v>0</v>
      </c>
      <c r="P17" s="288">
        <v>9</v>
      </c>
      <c r="Q17" s="288">
        <v>0</v>
      </c>
      <c r="R17" s="289">
        <f t="shared" si="0"/>
        <v>-1</v>
      </c>
    </row>
    <row r="18" spans="1:18" ht="38.25" x14ac:dyDescent="0.25">
      <c r="A18" s="283">
        <f t="shared" si="1"/>
        <v>16</v>
      </c>
      <c r="B18" s="284">
        <v>5715</v>
      </c>
      <c r="C18" s="285" t="s">
        <v>50</v>
      </c>
      <c r="D18" s="283">
        <v>0</v>
      </c>
      <c r="E18" s="283">
        <v>0</v>
      </c>
      <c r="F18" s="286">
        <v>0</v>
      </c>
      <c r="G18" s="287">
        <v>0</v>
      </c>
      <c r="H18" s="288">
        <v>0</v>
      </c>
      <c r="I18" s="288">
        <v>0</v>
      </c>
      <c r="J18" s="288">
        <v>0</v>
      </c>
      <c r="K18" s="288">
        <v>0</v>
      </c>
      <c r="L18" s="288">
        <v>0</v>
      </c>
      <c r="M18" s="288">
        <v>0</v>
      </c>
      <c r="N18" s="288">
        <v>0</v>
      </c>
      <c r="O18" s="288">
        <v>0</v>
      </c>
      <c r="P18" s="288">
        <v>26</v>
      </c>
      <c r="Q18" s="288">
        <v>0</v>
      </c>
      <c r="R18" s="289">
        <f t="shared" si="0"/>
        <v>-1</v>
      </c>
    </row>
    <row r="19" spans="1:18" ht="28.5" customHeight="1" x14ac:dyDescent="0.25">
      <c r="A19" s="283">
        <f t="shared" si="1"/>
        <v>17</v>
      </c>
      <c r="B19" s="284">
        <v>5721</v>
      </c>
      <c r="C19" s="285" t="s">
        <v>52</v>
      </c>
      <c r="D19" s="283">
        <v>0</v>
      </c>
      <c r="E19" s="283">
        <v>0</v>
      </c>
      <c r="F19" s="286">
        <v>0</v>
      </c>
      <c r="G19" s="287">
        <v>0</v>
      </c>
      <c r="H19" s="288">
        <v>0</v>
      </c>
      <c r="I19" s="288">
        <v>0</v>
      </c>
      <c r="J19" s="288"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v>0</v>
      </c>
      <c r="P19" s="288">
        <v>1</v>
      </c>
      <c r="Q19" s="288">
        <v>0</v>
      </c>
      <c r="R19" s="289">
        <f t="shared" si="0"/>
        <v>-1</v>
      </c>
    </row>
    <row r="20" spans="1:18" ht="26.25" customHeight="1" x14ac:dyDescent="0.25">
      <c r="A20" s="283">
        <f t="shared" si="1"/>
        <v>18</v>
      </c>
      <c r="B20" s="284">
        <v>6004</v>
      </c>
      <c r="C20" s="285" t="s">
        <v>54</v>
      </c>
      <c r="D20" s="283">
        <v>0</v>
      </c>
      <c r="E20" s="283">
        <v>2</v>
      </c>
      <c r="F20" s="286">
        <f>(E20-D20)/E20</f>
        <v>1</v>
      </c>
      <c r="G20" s="287">
        <v>0</v>
      </c>
      <c r="H20" s="288">
        <v>0</v>
      </c>
      <c r="I20" s="288">
        <v>1</v>
      </c>
      <c r="J20" s="288">
        <v>0</v>
      </c>
      <c r="K20" s="288">
        <v>1</v>
      </c>
      <c r="L20" s="288">
        <v>0</v>
      </c>
      <c r="M20" s="288">
        <v>0</v>
      </c>
      <c r="N20" s="288">
        <v>1</v>
      </c>
      <c r="O20" s="288">
        <v>0</v>
      </c>
      <c r="P20" s="288">
        <v>6</v>
      </c>
      <c r="Q20" s="288">
        <v>0</v>
      </c>
      <c r="R20" s="289">
        <f t="shared" si="0"/>
        <v>-1</v>
      </c>
    </row>
    <row r="21" spans="1:18" ht="27.75" customHeight="1" x14ac:dyDescent="0.25">
      <c r="A21" s="283">
        <f t="shared" si="1"/>
        <v>19</v>
      </c>
      <c r="B21" s="284">
        <v>5201</v>
      </c>
      <c r="C21" s="285" t="s">
        <v>43</v>
      </c>
      <c r="D21" s="283">
        <v>0</v>
      </c>
      <c r="E21" s="283">
        <v>0</v>
      </c>
      <c r="F21" s="286">
        <v>0</v>
      </c>
      <c r="G21" s="287">
        <v>0</v>
      </c>
      <c r="H21" s="288">
        <v>0</v>
      </c>
      <c r="I21" s="288">
        <v>0</v>
      </c>
      <c r="J21" s="288">
        <v>0</v>
      </c>
      <c r="K21" s="288">
        <v>0</v>
      </c>
      <c r="L21" s="288">
        <v>0</v>
      </c>
      <c r="M21" s="288">
        <v>0</v>
      </c>
      <c r="N21" s="288">
        <v>6</v>
      </c>
      <c r="O21" s="288">
        <v>0</v>
      </c>
      <c r="P21" s="288">
        <v>48</v>
      </c>
      <c r="Q21" s="288">
        <v>3</v>
      </c>
      <c r="R21" s="289">
        <f t="shared" si="0"/>
        <v>-0.88235294117647056</v>
      </c>
    </row>
    <row r="22" spans="1:18" ht="25.5" x14ac:dyDescent="0.25">
      <c r="A22" s="283">
        <f t="shared" si="1"/>
        <v>20</v>
      </c>
      <c r="B22" s="284">
        <v>6008</v>
      </c>
      <c r="C22" s="285" t="s">
        <v>60</v>
      </c>
      <c r="D22" s="283">
        <v>6</v>
      </c>
      <c r="E22" s="283">
        <v>4</v>
      </c>
      <c r="F22" s="286">
        <f>(E22-D22)/E22</f>
        <v>-0.5</v>
      </c>
      <c r="G22" s="287">
        <v>8</v>
      </c>
      <c r="H22" s="288">
        <v>4</v>
      </c>
      <c r="I22" s="288">
        <v>3</v>
      </c>
      <c r="J22" s="288">
        <v>4</v>
      </c>
      <c r="K22" s="288">
        <v>1</v>
      </c>
      <c r="L22" s="288">
        <v>0</v>
      </c>
      <c r="M22" s="288">
        <v>2</v>
      </c>
      <c r="N22" s="288">
        <v>4</v>
      </c>
      <c r="O22" s="288">
        <v>5</v>
      </c>
      <c r="P22" s="288">
        <v>16</v>
      </c>
      <c r="Q22" s="288">
        <v>1</v>
      </c>
      <c r="R22" s="289">
        <f t="shared" si="0"/>
        <v>-0.88235294117647056</v>
      </c>
    </row>
    <row r="23" spans="1:18" ht="25.5" x14ac:dyDescent="0.25">
      <c r="A23" s="283">
        <f t="shared" si="1"/>
        <v>21</v>
      </c>
      <c r="B23" s="284">
        <v>701</v>
      </c>
      <c r="C23" s="285" t="s">
        <v>58</v>
      </c>
      <c r="D23" s="283">
        <v>20</v>
      </c>
      <c r="E23" s="283">
        <v>9</v>
      </c>
      <c r="F23" s="286">
        <f>(E23-D23)/E23</f>
        <v>-1.2222222222222223</v>
      </c>
      <c r="G23" s="287">
        <v>10</v>
      </c>
      <c r="H23" s="288">
        <v>7</v>
      </c>
      <c r="I23" s="288">
        <v>3</v>
      </c>
      <c r="J23" s="288">
        <v>3</v>
      </c>
      <c r="K23" s="288">
        <v>10</v>
      </c>
      <c r="L23" s="288">
        <v>5</v>
      </c>
      <c r="M23" s="288">
        <v>7</v>
      </c>
      <c r="N23" s="288">
        <v>3</v>
      </c>
      <c r="O23" s="288">
        <v>8</v>
      </c>
      <c r="P23" s="288">
        <v>43</v>
      </c>
      <c r="Q23" s="288">
        <v>4</v>
      </c>
      <c r="R23" s="289">
        <f t="shared" si="0"/>
        <v>-0.82978723404255317</v>
      </c>
    </row>
    <row r="24" spans="1:18" ht="25.5" x14ac:dyDescent="0.25">
      <c r="A24" s="283">
        <f t="shared" si="1"/>
        <v>22</v>
      </c>
      <c r="B24" s="284">
        <v>1602</v>
      </c>
      <c r="C24" s="285" t="s">
        <v>22</v>
      </c>
      <c r="D24" s="283">
        <v>2</v>
      </c>
      <c r="E24" s="283">
        <v>1</v>
      </c>
      <c r="F24" s="286">
        <f>(E24-D24)/E24</f>
        <v>-1</v>
      </c>
      <c r="G24" s="287">
        <v>0</v>
      </c>
      <c r="H24" s="288">
        <v>0</v>
      </c>
      <c r="I24" s="288">
        <v>1</v>
      </c>
      <c r="J24" s="288">
        <v>0</v>
      </c>
      <c r="K24" s="288">
        <v>1</v>
      </c>
      <c r="L24" s="288">
        <v>1</v>
      </c>
      <c r="M24" s="288">
        <v>1</v>
      </c>
      <c r="N24" s="288">
        <v>1</v>
      </c>
      <c r="O24" s="288">
        <v>2</v>
      </c>
      <c r="P24" s="288">
        <v>8</v>
      </c>
      <c r="Q24" s="288">
        <v>1</v>
      </c>
      <c r="R24" s="289">
        <f t="shared" si="0"/>
        <v>-0.77777777777777779</v>
      </c>
    </row>
    <row r="25" spans="1:18" ht="29.25" customHeight="1" x14ac:dyDescent="0.25">
      <c r="A25" s="283">
        <f t="shared" si="1"/>
        <v>23</v>
      </c>
      <c r="B25" s="284">
        <v>5113</v>
      </c>
      <c r="C25" s="285" t="s">
        <v>42</v>
      </c>
      <c r="D25" s="283">
        <v>0</v>
      </c>
      <c r="E25" s="283">
        <v>0</v>
      </c>
      <c r="F25" s="286">
        <v>0</v>
      </c>
      <c r="G25" s="287">
        <v>0</v>
      </c>
      <c r="H25" s="288">
        <v>7</v>
      </c>
      <c r="I25" s="288">
        <v>6</v>
      </c>
      <c r="J25" s="288">
        <v>1</v>
      </c>
      <c r="K25" s="288">
        <v>7</v>
      </c>
      <c r="L25" s="288">
        <v>5</v>
      </c>
      <c r="M25" s="288">
        <v>10</v>
      </c>
      <c r="N25" s="288">
        <v>4</v>
      </c>
      <c r="O25" s="288">
        <v>8</v>
      </c>
      <c r="P25" s="288">
        <v>44</v>
      </c>
      <c r="Q25" s="288">
        <v>7</v>
      </c>
      <c r="R25" s="289">
        <f t="shared" si="0"/>
        <v>-0.72549019607843135</v>
      </c>
    </row>
    <row r="26" spans="1:18" ht="38.25" x14ac:dyDescent="0.25">
      <c r="A26" s="283">
        <f t="shared" si="1"/>
        <v>24</v>
      </c>
      <c r="B26" s="284">
        <v>1102</v>
      </c>
      <c r="C26" s="285" t="s">
        <v>61</v>
      </c>
      <c r="D26" s="283">
        <v>0</v>
      </c>
      <c r="E26" s="283">
        <v>0</v>
      </c>
      <c r="F26" s="286">
        <v>0</v>
      </c>
      <c r="G26" s="287">
        <v>1</v>
      </c>
      <c r="H26" s="288">
        <v>0</v>
      </c>
      <c r="I26" s="288">
        <v>1</v>
      </c>
      <c r="J26" s="288">
        <v>0</v>
      </c>
      <c r="K26" s="288">
        <v>0</v>
      </c>
      <c r="L26" s="288">
        <v>2</v>
      </c>
      <c r="M26" s="288">
        <v>0</v>
      </c>
      <c r="N26" s="288">
        <v>3</v>
      </c>
      <c r="O26" s="288">
        <v>1</v>
      </c>
      <c r="P26" s="288">
        <v>6</v>
      </c>
      <c r="Q26" s="288">
        <v>1</v>
      </c>
      <c r="R26" s="289">
        <f t="shared" si="0"/>
        <v>-0.7142857142857143</v>
      </c>
    </row>
    <row r="27" spans="1:18" ht="38.25" x14ac:dyDescent="0.25">
      <c r="A27" s="283">
        <f t="shared" si="1"/>
        <v>25</v>
      </c>
      <c r="B27" s="284">
        <v>902</v>
      </c>
      <c r="C27" s="285" t="s">
        <v>9</v>
      </c>
      <c r="D27" s="283">
        <v>14</v>
      </c>
      <c r="E27" s="283">
        <v>7</v>
      </c>
      <c r="F27" s="286">
        <f>(E27-D27)/E27</f>
        <v>-1</v>
      </c>
      <c r="G27" s="287">
        <v>5</v>
      </c>
      <c r="H27" s="288">
        <v>4</v>
      </c>
      <c r="I27" s="288">
        <v>1</v>
      </c>
      <c r="J27" s="288">
        <v>6</v>
      </c>
      <c r="K27" s="288">
        <v>8</v>
      </c>
      <c r="L27" s="288">
        <v>9</v>
      </c>
      <c r="M27" s="288">
        <v>1</v>
      </c>
      <c r="N27" s="288">
        <v>5</v>
      </c>
      <c r="O27" s="288">
        <v>4</v>
      </c>
      <c r="P27" s="288">
        <v>41</v>
      </c>
      <c r="Q27" s="288">
        <v>8</v>
      </c>
      <c r="R27" s="289">
        <f t="shared" si="0"/>
        <v>-0.67346938775510201</v>
      </c>
    </row>
    <row r="28" spans="1:18" ht="38.25" x14ac:dyDescent="0.25">
      <c r="A28" s="283">
        <f t="shared" si="1"/>
        <v>26</v>
      </c>
      <c r="B28" s="284">
        <v>402</v>
      </c>
      <c r="C28" s="285" t="s">
        <v>13</v>
      </c>
      <c r="D28" s="283">
        <v>1</v>
      </c>
      <c r="E28" s="283">
        <v>4</v>
      </c>
      <c r="F28" s="286">
        <f>(E28-D28)/E28</f>
        <v>0.75</v>
      </c>
      <c r="G28" s="287">
        <v>4</v>
      </c>
      <c r="H28" s="288">
        <v>1</v>
      </c>
      <c r="I28" s="288">
        <v>0</v>
      </c>
      <c r="J28" s="288">
        <v>0</v>
      </c>
      <c r="K28" s="288">
        <v>0</v>
      </c>
      <c r="L28" s="288">
        <v>1</v>
      </c>
      <c r="M28" s="288">
        <v>2</v>
      </c>
      <c r="N28" s="288">
        <v>3</v>
      </c>
      <c r="O28" s="288">
        <v>5</v>
      </c>
      <c r="P28" s="288">
        <v>8</v>
      </c>
      <c r="Q28" s="288">
        <v>2</v>
      </c>
      <c r="R28" s="289">
        <f t="shared" si="0"/>
        <v>-0.6</v>
      </c>
    </row>
    <row r="29" spans="1:18" ht="24.75" customHeight="1" x14ac:dyDescent="0.25">
      <c r="A29" s="283">
        <f t="shared" si="1"/>
        <v>27</v>
      </c>
      <c r="B29" s="284">
        <v>202</v>
      </c>
      <c r="C29" s="285" t="s">
        <v>10</v>
      </c>
      <c r="D29" s="283">
        <v>6</v>
      </c>
      <c r="E29" s="283">
        <v>4</v>
      </c>
      <c r="F29" s="286">
        <f>(E29-D29)/E29</f>
        <v>-0.5</v>
      </c>
      <c r="G29" s="287">
        <v>3</v>
      </c>
      <c r="H29" s="288">
        <v>3</v>
      </c>
      <c r="I29" s="288">
        <v>3</v>
      </c>
      <c r="J29" s="288">
        <v>4</v>
      </c>
      <c r="K29" s="288">
        <v>3</v>
      </c>
      <c r="L29" s="288">
        <v>3</v>
      </c>
      <c r="M29" s="288">
        <v>4</v>
      </c>
      <c r="N29" s="288">
        <v>0</v>
      </c>
      <c r="O29" s="288">
        <v>2</v>
      </c>
      <c r="P29" s="288">
        <v>11</v>
      </c>
      <c r="Q29" s="288">
        <v>3</v>
      </c>
      <c r="R29" s="289">
        <f t="shared" si="0"/>
        <v>-0.5714285714285714</v>
      </c>
    </row>
    <row r="30" spans="1:18" ht="25.5" x14ac:dyDescent="0.25">
      <c r="A30" s="283">
        <f t="shared" si="1"/>
        <v>28</v>
      </c>
      <c r="B30" s="284">
        <v>3501</v>
      </c>
      <c r="C30" s="285" t="s">
        <v>59</v>
      </c>
      <c r="D30" s="283">
        <v>15</v>
      </c>
      <c r="E30" s="283">
        <v>12</v>
      </c>
      <c r="F30" s="286">
        <f>(E30-D30)/E30</f>
        <v>-0.25</v>
      </c>
      <c r="G30" s="287">
        <v>14</v>
      </c>
      <c r="H30" s="288">
        <v>3</v>
      </c>
      <c r="I30" s="288">
        <v>9</v>
      </c>
      <c r="J30" s="288">
        <v>2</v>
      </c>
      <c r="K30" s="288">
        <v>4</v>
      </c>
      <c r="L30" s="288">
        <v>6</v>
      </c>
      <c r="M30" s="288">
        <v>4</v>
      </c>
      <c r="N30" s="288">
        <v>0</v>
      </c>
      <c r="O30" s="288">
        <v>4</v>
      </c>
      <c r="P30" s="288">
        <v>16</v>
      </c>
      <c r="Q30" s="288">
        <v>5</v>
      </c>
      <c r="R30" s="289">
        <f t="shared" si="0"/>
        <v>-0.52380952380952384</v>
      </c>
    </row>
    <row r="31" spans="1:18" ht="29.25" customHeight="1" x14ac:dyDescent="0.25">
      <c r="A31" s="283">
        <f t="shared" si="1"/>
        <v>29</v>
      </c>
      <c r="B31" s="284">
        <v>502</v>
      </c>
      <c r="C31" s="285" t="s">
        <v>14</v>
      </c>
      <c r="D31" s="283">
        <v>0</v>
      </c>
      <c r="E31" s="283">
        <v>0</v>
      </c>
      <c r="F31" s="286">
        <v>0</v>
      </c>
      <c r="G31" s="287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/>
      <c r="P31" s="288">
        <v>0</v>
      </c>
      <c r="Q31" s="288">
        <v>0</v>
      </c>
      <c r="R31" s="289">
        <v>0</v>
      </c>
    </row>
    <row r="32" spans="1:18" ht="25.5" x14ac:dyDescent="0.25">
      <c r="A32" s="283">
        <f t="shared" si="1"/>
        <v>30</v>
      </c>
      <c r="B32" s="284">
        <v>602</v>
      </c>
      <c r="C32" s="285" t="s">
        <v>15</v>
      </c>
      <c r="D32" s="283">
        <v>0</v>
      </c>
      <c r="E32" s="283">
        <v>2</v>
      </c>
      <c r="F32" s="286">
        <f>(E32-D32)/E32</f>
        <v>1</v>
      </c>
      <c r="G32" s="287">
        <v>0</v>
      </c>
      <c r="H32" s="288">
        <v>0</v>
      </c>
      <c r="I32" s="288">
        <v>0</v>
      </c>
      <c r="J32" s="288">
        <v>0</v>
      </c>
      <c r="K32" s="288">
        <v>0</v>
      </c>
      <c r="L32" s="288">
        <v>0</v>
      </c>
      <c r="M32" s="288">
        <v>0</v>
      </c>
      <c r="N32" s="288">
        <v>1</v>
      </c>
      <c r="O32" s="288">
        <v>0</v>
      </c>
      <c r="P32" s="288">
        <v>0</v>
      </c>
      <c r="Q32" s="288">
        <v>0</v>
      </c>
      <c r="R32" s="289">
        <v>0</v>
      </c>
    </row>
    <row r="33" spans="1:18" ht="25.5" x14ac:dyDescent="0.25">
      <c r="A33" s="283">
        <f t="shared" si="1"/>
        <v>31</v>
      </c>
      <c r="B33" s="284">
        <v>802</v>
      </c>
      <c r="C33" s="285" t="s">
        <v>16</v>
      </c>
      <c r="D33" s="283">
        <v>0</v>
      </c>
      <c r="E33" s="283">
        <v>2</v>
      </c>
      <c r="F33" s="286">
        <f>(E33-D33)/E33</f>
        <v>1</v>
      </c>
      <c r="G33" s="287">
        <v>0</v>
      </c>
      <c r="H33" s="288">
        <v>0</v>
      </c>
      <c r="I33" s="288">
        <v>0</v>
      </c>
      <c r="J33" s="288">
        <v>0</v>
      </c>
      <c r="K33" s="288">
        <v>0</v>
      </c>
      <c r="L33" s="288">
        <v>0</v>
      </c>
      <c r="M33" s="288">
        <v>2</v>
      </c>
      <c r="N33" s="288">
        <v>1</v>
      </c>
      <c r="O33" s="288">
        <v>0</v>
      </c>
      <c r="P33" s="288">
        <v>2</v>
      </c>
      <c r="Q33" s="288">
        <v>2</v>
      </c>
      <c r="R33" s="289">
        <f>(Q33-P33)/(Q33+P33)</f>
        <v>0</v>
      </c>
    </row>
    <row r="34" spans="1:18" ht="28.5" customHeight="1" x14ac:dyDescent="0.25">
      <c r="A34" s="283">
        <f t="shared" si="1"/>
        <v>32</v>
      </c>
      <c r="B34" s="284">
        <v>1002</v>
      </c>
      <c r="C34" s="285" t="s">
        <v>17</v>
      </c>
      <c r="D34" s="283">
        <v>0</v>
      </c>
      <c r="E34" s="283">
        <v>0</v>
      </c>
      <c r="F34" s="286">
        <v>0</v>
      </c>
      <c r="G34" s="287">
        <v>0</v>
      </c>
      <c r="H34" s="288">
        <v>0</v>
      </c>
      <c r="I34" s="288">
        <v>0</v>
      </c>
      <c r="J34" s="288">
        <v>0</v>
      </c>
      <c r="K34" s="288">
        <v>0</v>
      </c>
      <c r="L34" s="288">
        <v>0</v>
      </c>
      <c r="M34" s="288">
        <v>0</v>
      </c>
      <c r="N34" s="288">
        <v>0</v>
      </c>
      <c r="O34" s="288">
        <v>0</v>
      </c>
      <c r="P34" s="288">
        <v>0</v>
      </c>
      <c r="Q34" s="288">
        <v>0</v>
      </c>
      <c r="R34" s="289">
        <v>0</v>
      </c>
    </row>
    <row r="35" spans="1:18" ht="28.5" customHeight="1" x14ac:dyDescent="0.25">
      <c r="A35" s="283">
        <f t="shared" si="1"/>
        <v>33</v>
      </c>
      <c r="B35" s="284">
        <v>1202</v>
      </c>
      <c r="C35" s="285" t="s">
        <v>18</v>
      </c>
      <c r="D35" s="283">
        <v>0</v>
      </c>
      <c r="E35" s="283">
        <v>1</v>
      </c>
      <c r="F35" s="286">
        <f>(E35-D35)/E35</f>
        <v>1</v>
      </c>
      <c r="G35" s="287">
        <v>0</v>
      </c>
      <c r="H35" s="288">
        <v>0</v>
      </c>
      <c r="I35" s="288">
        <v>0</v>
      </c>
      <c r="J35" s="288">
        <v>0</v>
      </c>
      <c r="K35" s="288">
        <v>0</v>
      </c>
      <c r="L35" s="288">
        <v>0</v>
      </c>
      <c r="M35" s="288">
        <v>0</v>
      </c>
      <c r="N35" s="288">
        <v>0</v>
      </c>
      <c r="O35" s="288">
        <v>1</v>
      </c>
      <c r="P35" s="288">
        <v>0</v>
      </c>
      <c r="Q35" s="288">
        <v>0</v>
      </c>
      <c r="R35" s="289">
        <v>0</v>
      </c>
    </row>
    <row r="36" spans="1:18" ht="38.25" x14ac:dyDescent="0.25">
      <c r="A36" s="283">
        <f t="shared" si="1"/>
        <v>34</v>
      </c>
      <c r="B36" s="284">
        <v>1302</v>
      </c>
      <c r="C36" s="285" t="s">
        <v>19</v>
      </c>
      <c r="D36" s="283">
        <v>0</v>
      </c>
      <c r="E36" s="283">
        <v>0</v>
      </c>
      <c r="F36" s="286">
        <v>0</v>
      </c>
      <c r="G36" s="287">
        <v>0</v>
      </c>
      <c r="H36" s="288">
        <v>0</v>
      </c>
      <c r="I36" s="288">
        <v>3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288">
        <v>0</v>
      </c>
      <c r="P36" s="288">
        <v>0</v>
      </c>
      <c r="Q36" s="288">
        <v>0</v>
      </c>
      <c r="R36" s="289">
        <v>0</v>
      </c>
    </row>
    <row r="37" spans="1:18" ht="25.5" x14ac:dyDescent="0.25">
      <c r="A37" s="283">
        <f t="shared" si="1"/>
        <v>35</v>
      </c>
      <c r="B37" s="284">
        <v>1402</v>
      </c>
      <c r="C37" s="285" t="s">
        <v>20</v>
      </c>
      <c r="D37" s="283">
        <v>0</v>
      </c>
      <c r="E37" s="283">
        <v>0</v>
      </c>
      <c r="F37" s="286">
        <v>0</v>
      </c>
      <c r="G37" s="287">
        <v>0</v>
      </c>
      <c r="H37" s="288">
        <v>0</v>
      </c>
      <c r="I37" s="288">
        <v>0</v>
      </c>
      <c r="J37" s="288">
        <v>0</v>
      </c>
      <c r="K37" s="288">
        <v>1</v>
      </c>
      <c r="L37" s="288">
        <v>1</v>
      </c>
      <c r="M37" s="288">
        <v>0</v>
      </c>
      <c r="N37" s="288">
        <v>0</v>
      </c>
      <c r="O37" s="288">
        <v>0</v>
      </c>
      <c r="P37" s="288">
        <v>0</v>
      </c>
      <c r="Q37" s="288">
        <v>0</v>
      </c>
      <c r="R37" s="289">
        <v>0</v>
      </c>
    </row>
    <row r="38" spans="1:18" ht="27" customHeight="1" x14ac:dyDescent="0.25">
      <c r="A38" s="283">
        <f t="shared" si="1"/>
        <v>36</v>
      </c>
      <c r="B38" s="284">
        <v>2002</v>
      </c>
      <c r="C38" s="285" t="s">
        <v>25</v>
      </c>
      <c r="D38" s="283">
        <v>0</v>
      </c>
      <c r="E38" s="283">
        <v>0</v>
      </c>
      <c r="F38" s="286">
        <v>0</v>
      </c>
      <c r="G38" s="287">
        <v>0</v>
      </c>
      <c r="H38" s="288">
        <v>0</v>
      </c>
      <c r="I38" s="288">
        <v>0</v>
      </c>
      <c r="J38" s="288">
        <v>0</v>
      </c>
      <c r="K38" s="288">
        <v>0</v>
      </c>
      <c r="L38" s="288">
        <v>0</v>
      </c>
      <c r="M38" s="288">
        <v>0</v>
      </c>
      <c r="N38" s="288">
        <v>0</v>
      </c>
      <c r="O38" s="288">
        <v>0</v>
      </c>
      <c r="P38" s="288">
        <v>0</v>
      </c>
      <c r="Q38" s="288">
        <v>0</v>
      </c>
      <c r="R38" s="289">
        <v>0</v>
      </c>
    </row>
    <row r="39" spans="1:18" ht="25.5" x14ac:dyDescent="0.25">
      <c r="A39" s="283">
        <f t="shared" si="1"/>
        <v>37</v>
      </c>
      <c r="B39" s="284">
        <v>2102</v>
      </c>
      <c r="C39" s="285" t="s">
        <v>26</v>
      </c>
      <c r="D39" s="283">
        <v>0</v>
      </c>
      <c r="E39" s="283">
        <v>0</v>
      </c>
      <c r="F39" s="286">
        <v>0</v>
      </c>
      <c r="G39" s="287">
        <v>0</v>
      </c>
      <c r="H39" s="288">
        <v>0</v>
      </c>
      <c r="I39" s="288">
        <v>0</v>
      </c>
      <c r="J39" s="288">
        <v>0</v>
      </c>
      <c r="K39" s="288">
        <v>0</v>
      </c>
      <c r="L39" s="288">
        <v>0</v>
      </c>
      <c r="M39" s="288">
        <v>1</v>
      </c>
      <c r="N39" s="288">
        <v>1</v>
      </c>
      <c r="O39" s="288">
        <v>0</v>
      </c>
      <c r="P39" s="288">
        <v>0</v>
      </c>
      <c r="Q39" s="288">
        <v>0</v>
      </c>
      <c r="R39" s="289">
        <v>0</v>
      </c>
    </row>
    <row r="40" spans="1:18" ht="39" customHeight="1" x14ac:dyDescent="0.25">
      <c r="A40" s="283">
        <f t="shared" si="1"/>
        <v>38</v>
      </c>
      <c r="B40" s="284">
        <v>2202</v>
      </c>
      <c r="C40" s="285" t="s">
        <v>27</v>
      </c>
      <c r="D40" s="283">
        <v>0</v>
      </c>
      <c r="E40" s="283">
        <v>0</v>
      </c>
      <c r="F40" s="286">
        <v>0</v>
      </c>
      <c r="G40" s="287">
        <v>0</v>
      </c>
      <c r="H40" s="288">
        <v>0</v>
      </c>
      <c r="I40" s="288">
        <v>0</v>
      </c>
      <c r="J40" s="288">
        <v>0</v>
      </c>
      <c r="K40" s="288">
        <v>0</v>
      </c>
      <c r="L40" s="288">
        <v>0</v>
      </c>
      <c r="M40" s="288">
        <v>0</v>
      </c>
      <c r="N40" s="288">
        <v>0</v>
      </c>
      <c r="O40" s="288">
        <v>0</v>
      </c>
      <c r="P40" s="288">
        <v>1</v>
      </c>
      <c r="Q40" s="288">
        <v>1</v>
      </c>
      <c r="R40" s="289">
        <f>(Q40-P40)/(Q40+P40)</f>
        <v>0</v>
      </c>
    </row>
    <row r="41" spans="1:18" ht="25.5" customHeight="1" x14ac:dyDescent="0.25">
      <c r="A41" s="283">
        <f t="shared" si="1"/>
        <v>39</v>
      </c>
      <c r="B41" s="284">
        <v>2502</v>
      </c>
      <c r="C41" s="285" t="s">
        <v>29</v>
      </c>
      <c r="D41" s="283">
        <v>0</v>
      </c>
      <c r="E41" s="283">
        <v>0</v>
      </c>
      <c r="F41" s="286">
        <v>0</v>
      </c>
      <c r="G41" s="287">
        <v>0</v>
      </c>
      <c r="H41" s="288">
        <v>0</v>
      </c>
      <c r="I41" s="288">
        <v>0</v>
      </c>
      <c r="J41" s="288">
        <v>0</v>
      </c>
      <c r="K41" s="288">
        <v>0</v>
      </c>
      <c r="L41" s="288">
        <v>1</v>
      </c>
      <c r="M41" s="288">
        <v>0</v>
      </c>
      <c r="N41" s="288">
        <v>0</v>
      </c>
      <c r="O41" s="288">
        <v>0</v>
      </c>
      <c r="P41" s="288">
        <v>0</v>
      </c>
      <c r="Q41" s="288">
        <v>0</v>
      </c>
      <c r="R41" s="289">
        <v>0</v>
      </c>
    </row>
    <row r="42" spans="1:18" ht="39.75" customHeight="1" x14ac:dyDescent="0.25">
      <c r="A42" s="283">
        <f t="shared" si="1"/>
        <v>40</v>
      </c>
      <c r="B42" s="284">
        <v>2602</v>
      </c>
      <c r="C42" s="285" t="s">
        <v>30</v>
      </c>
      <c r="D42" s="283">
        <v>0</v>
      </c>
      <c r="E42" s="283">
        <v>2</v>
      </c>
      <c r="F42" s="286">
        <f>(E42-D42)/E42</f>
        <v>1</v>
      </c>
      <c r="G42" s="287">
        <v>0</v>
      </c>
      <c r="H42" s="288">
        <v>1</v>
      </c>
      <c r="I42" s="288">
        <v>0</v>
      </c>
      <c r="J42" s="288">
        <v>1</v>
      </c>
      <c r="K42" s="288">
        <v>0</v>
      </c>
      <c r="L42" s="288">
        <v>0</v>
      </c>
      <c r="M42" s="288">
        <v>0</v>
      </c>
      <c r="N42" s="288">
        <v>0</v>
      </c>
      <c r="O42" s="288">
        <v>0</v>
      </c>
      <c r="P42" s="288">
        <v>0</v>
      </c>
      <c r="Q42" s="288">
        <v>0</v>
      </c>
      <c r="R42" s="289">
        <v>0</v>
      </c>
    </row>
    <row r="43" spans="1:18" ht="25.5" x14ac:dyDescent="0.25">
      <c r="A43" s="283">
        <f t="shared" si="1"/>
        <v>41</v>
      </c>
      <c r="B43" s="284">
        <v>3002</v>
      </c>
      <c r="C43" s="285" t="s">
        <v>31</v>
      </c>
      <c r="D43" s="283">
        <v>0</v>
      </c>
      <c r="E43" s="283">
        <v>0</v>
      </c>
      <c r="F43" s="286">
        <v>0</v>
      </c>
      <c r="G43" s="287">
        <v>0</v>
      </c>
      <c r="H43" s="288">
        <v>0</v>
      </c>
      <c r="I43" s="288">
        <v>0</v>
      </c>
      <c r="J43" s="288">
        <v>0</v>
      </c>
      <c r="K43" s="288">
        <v>0</v>
      </c>
      <c r="L43" s="288">
        <v>0</v>
      </c>
      <c r="M43" s="288">
        <v>0</v>
      </c>
      <c r="N43" s="288">
        <v>0</v>
      </c>
      <c r="O43" s="288">
        <v>0</v>
      </c>
      <c r="P43" s="288"/>
      <c r="Q43" s="288">
        <v>0</v>
      </c>
      <c r="R43" s="289">
        <v>0</v>
      </c>
    </row>
    <row r="44" spans="1:18" ht="38.25" x14ac:dyDescent="0.25">
      <c r="A44" s="283">
        <f t="shared" si="1"/>
        <v>42</v>
      </c>
      <c r="B44" s="284">
        <v>3102</v>
      </c>
      <c r="C44" s="285" t="s">
        <v>7</v>
      </c>
      <c r="D44" s="283">
        <v>2</v>
      </c>
      <c r="E44" s="283">
        <v>6</v>
      </c>
      <c r="F44" s="286">
        <f>(E44-D44)/E44</f>
        <v>0.66666666666666663</v>
      </c>
      <c r="G44" s="287">
        <v>1</v>
      </c>
      <c r="H44" s="288">
        <v>0</v>
      </c>
      <c r="I44" s="288">
        <v>0</v>
      </c>
      <c r="J44" s="288">
        <v>0</v>
      </c>
      <c r="K44" s="288">
        <v>0</v>
      </c>
      <c r="L44" s="288">
        <v>0</v>
      </c>
      <c r="M44" s="288">
        <v>0</v>
      </c>
      <c r="N44" s="288">
        <v>0</v>
      </c>
      <c r="O44" s="288">
        <v>0</v>
      </c>
      <c r="P44" s="288">
        <v>0</v>
      </c>
      <c r="Q44" s="288">
        <v>0</v>
      </c>
      <c r="R44" s="289">
        <v>0</v>
      </c>
    </row>
    <row r="45" spans="1:18" ht="25.5" x14ac:dyDescent="0.25">
      <c r="A45" s="283">
        <f t="shared" si="1"/>
        <v>43</v>
      </c>
      <c r="B45" s="284">
        <v>3202</v>
      </c>
      <c r="C45" s="285" t="s">
        <v>32</v>
      </c>
      <c r="D45" s="283">
        <v>0</v>
      </c>
      <c r="E45" s="283">
        <v>0</v>
      </c>
      <c r="F45" s="286">
        <v>0</v>
      </c>
      <c r="G45" s="287">
        <v>0</v>
      </c>
      <c r="H45" s="288">
        <v>0</v>
      </c>
      <c r="I45" s="288">
        <v>0</v>
      </c>
      <c r="J45" s="288">
        <v>0</v>
      </c>
      <c r="K45" s="288">
        <v>0</v>
      </c>
      <c r="L45" s="288">
        <v>3</v>
      </c>
      <c r="M45" s="288">
        <v>2</v>
      </c>
      <c r="N45" s="288">
        <v>1</v>
      </c>
      <c r="O45" s="288">
        <v>0</v>
      </c>
      <c r="P45" s="288">
        <v>0</v>
      </c>
      <c r="Q45" s="288">
        <v>0</v>
      </c>
      <c r="R45" s="289">
        <v>0</v>
      </c>
    </row>
    <row r="46" spans="1:18" ht="25.5" x14ac:dyDescent="0.25">
      <c r="A46" s="283">
        <f t="shared" si="1"/>
        <v>44</v>
      </c>
      <c r="B46" s="284">
        <v>3408</v>
      </c>
      <c r="C46" s="285" t="s">
        <v>34</v>
      </c>
      <c r="D46" s="283">
        <v>0</v>
      </c>
      <c r="E46" s="283">
        <v>0</v>
      </c>
      <c r="F46" s="286">
        <v>0</v>
      </c>
      <c r="G46" s="287">
        <v>0</v>
      </c>
      <c r="H46" s="288">
        <v>0</v>
      </c>
      <c r="I46" s="288">
        <v>0</v>
      </c>
      <c r="J46" s="288">
        <v>0</v>
      </c>
      <c r="K46" s="288">
        <v>0</v>
      </c>
      <c r="L46" s="288">
        <v>0</v>
      </c>
      <c r="M46" s="288">
        <v>0</v>
      </c>
      <c r="N46" s="288">
        <v>0</v>
      </c>
      <c r="O46" s="288">
        <v>0</v>
      </c>
      <c r="P46" s="288">
        <v>0</v>
      </c>
      <c r="Q46" s="288">
        <v>0</v>
      </c>
      <c r="R46" s="289">
        <v>0</v>
      </c>
    </row>
    <row r="47" spans="1:18" ht="25.5" x14ac:dyDescent="0.25">
      <c r="A47" s="283">
        <f t="shared" si="1"/>
        <v>45</v>
      </c>
      <c r="B47" s="284">
        <v>3409</v>
      </c>
      <c r="C47" s="285" t="s">
        <v>35</v>
      </c>
      <c r="D47" s="283">
        <v>0</v>
      </c>
      <c r="E47" s="283">
        <v>0</v>
      </c>
      <c r="F47" s="286">
        <v>0</v>
      </c>
      <c r="G47" s="287">
        <v>0</v>
      </c>
      <c r="H47" s="288">
        <v>0</v>
      </c>
      <c r="I47" s="288">
        <v>0</v>
      </c>
      <c r="J47" s="288">
        <v>0</v>
      </c>
      <c r="K47" s="288">
        <v>0</v>
      </c>
      <c r="L47" s="288">
        <v>0</v>
      </c>
      <c r="M47" s="288">
        <v>3</v>
      </c>
      <c r="N47" s="288">
        <v>1</v>
      </c>
      <c r="O47" s="288">
        <v>1</v>
      </c>
      <c r="P47" s="288">
        <v>0</v>
      </c>
      <c r="Q47" s="288">
        <v>0</v>
      </c>
      <c r="R47" s="289">
        <v>0</v>
      </c>
    </row>
    <row r="48" spans="1:18" ht="25.5" x14ac:dyDescent="0.25">
      <c r="A48" s="283">
        <f t="shared" si="1"/>
        <v>46</v>
      </c>
      <c r="B48" s="284">
        <v>3415</v>
      </c>
      <c r="C48" s="285" t="s">
        <v>36</v>
      </c>
      <c r="D48" s="283">
        <v>0</v>
      </c>
      <c r="E48" s="283">
        <v>0</v>
      </c>
      <c r="F48" s="286">
        <v>0</v>
      </c>
      <c r="G48" s="287">
        <v>0</v>
      </c>
      <c r="H48" s="288">
        <v>0</v>
      </c>
      <c r="I48" s="288">
        <v>0</v>
      </c>
      <c r="J48" s="288">
        <v>0</v>
      </c>
      <c r="K48" s="288">
        <v>0</v>
      </c>
      <c r="L48" s="288">
        <v>0</v>
      </c>
      <c r="M48" s="288">
        <v>0</v>
      </c>
      <c r="N48" s="288">
        <v>0</v>
      </c>
      <c r="O48" s="288">
        <v>0</v>
      </c>
      <c r="P48" s="288">
        <v>0</v>
      </c>
      <c r="Q48" s="288">
        <v>0</v>
      </c>
      <c r="R48" s="289">
        <v>0</v>
      </c>
    </row>
    <row r="49" spans="1:18" ht="25.5" x14ac:dyDescent="0.25">
      <c r="A49" s="283">
        <f t="shared" si="1"/>
        <v>47</v>
      </c>
      <c r="B49" s="284">
        <v>3422</v>
      </c>
      <c r="C49" s="285" t="s">
        <v>37</v>
      </c>
      <c r="D49" s="283">
        <v>0</v>
      </c>
      <c r="E49" s="283">
        <v>0</v>
      </c>
      <c r="F49" s="286">
        <v>0</v>
      </c>
      <c r="G49" s="287">
        <v>0</v>
      </c>
      <c r="H49" s="288">
        <v>0</v>
      </c>
      <c r="I49" s="288">
        <v>0</v>
      </c>
      <c r="J49" s="288">
        <v>0</v>
      </c>
      <c r="K49" s="288">
        <v>0</v>
      </c>
      <c r="L49" s="288">
        <v>0</v>
      </c>
      <c r="M49" s="288">
        <v>0</v>
      </c>
      <c r="N49" s="288">
        <v>1</v>
      </c>
      <c r="O49" s="288">
        <v>0</v>
      </c>
      <c r="P49" s="288">
        <v>0</v>
      </c>
      <c r="Q49" s="288">
        <v>0</v>
      </c>
      <c r="R49" s="289">
        <v>0</v>
      </c>
    </row>
    <row r="50" spans="1:18" ht="27.75" customHeight="1" x14ac:dyDescent="0.25">
      <c r="A50" s="283">
        <f t="shared" si="1"/>
        <v>48</v>
      </c>
      <c r="B50" s="284">
        <v>4003</v>
      </c>
      <c r="C50" s="285" t="s">
        <v>65</v>
      </c>
      <c r="D50" s="283">
        <v>0</v>
      </c>
      <c r="E50" s="283">
        <v>0</v>
      </c>
      <c r="F50" s="286">
        <v>0</v>
      </c>
      <c r="G50" s="287">
        <v>1</v>
      </c>
      <c r="H50" s="288">
        <v>0</v>
      </c>
      <c r="I50" s="288">
        <v>0</v>
      </c>
      <c r="J50" s="288">
        <v>0</v>
      </c>
      <c r="K50" s="288">
        <v>0</v>
      </c>
      <c r="L50" s="288">
        <v>0</v>
      </c>
      <c r="M50" s="288">
        <v>0</v>
      </c>
      <c r="N50" s="288">
        <v>0</v>
      </c>
      <c r="O50" s="288">
        <v>0</v>
      </c>
      <c r="P50" s="288">
        <v>0</v>
      </c>
      <c r="Q50" s="288">
        <v>0</v>
      </c>
      <c r="R50" s="289">
        <v>0</v>
      </c>
    </row>
    <row r="51" spans="1:18" ht="30" customHeight="1" x14ac:dyDescent="0.25">
      <c r="A51" s="283">
        <f t="shared" si="1"/>
        <v>49</v>
      </c>
      <c r="B51" s="284">
        <v>4026</v>
      </c>
      <c r="C51" s="285" t="s">
        <v>39</v>
      </c>
      <c r="D51" s="283">
        <v>0</v>
      </c>
      <c r="E51" s="283">
        <v>0</v>
      </c>
      <c r="F51" s="286">
        <v>0</v>
      </c>
      <c r="G51" s="287">
        <v>0</v>
      </c>
      <c r="H51" s="288">
        <v>0</v>
      </c>
      <c r="I51" s="288">
        <v>0</v>
      </c>
      <c r="J51" s="288">
        <v>0</v>
      </c>
      <c r="K51" s="288">
        <v>0</v>
      </c>
      <c r="L51" s="288">
        <v>0</v>
      </c>
      <c r="M51" s="288">
        <v>0</v>
      </c>
      <c r="N51" s="288">
        <v>3</v>
      </c>
      <c r="O51" s="288">
        <v>0</v>
      </c>
      <c r="P51" s="288">
        <v>0</v>
      </c>
      <c r="Q51" s="288">
        <v>0</v>
      </c>
      <c r="R51" s="289">
        <v>0</v>
      </c>
    </row>
    <row r="52" spans="1:18" ht="24.75" customHeight="1" x14ac:dyDescent="0.25">
      <c r="A52" s="283">
        <f t="shared" si="1"/>
        <v>50</v>
      </c>
      <c r="B52" s="284">
        <v>4043</v>
      </c>
      <c r="C52" s="285" t="s">
        <v>40</v>
      </c>
      <c r="D52" s="283">
        <v>0</v>
      </c>
      <c r="E52" s="283">
        <v>0</v>
      </c>
      <c r="F52" s="286">
        <v>0</v>
      </c>
      <c r="G52" s="287">
        <v>0</v>
      </c>
      <c r="H52" s="288">
        <v>0</v>
      </c>
      <c r="I52" s="288">
        <v>1</v>
      </c>
      <c r="J52" s="288">
        <v>0</v>
      </c>
      <c r="K52" s="288">
        <v>0</v>
      </c>
      <c r="L52" s="288">
        <v>0</v>
      </c>
      <c r="M52" s="288">
        <v>0</v>
      </c>
      <c r="N52" s="288">
        <v>0</v>
      </c>
      <c r="O52" s="288">
        <v>0</v>
      </c>
      <c r="P52" s="288">
        <v>0</v>
      </c>
      <c r="Q52" s="288">
        <v>0</v>
      </c>
      <c r="R52" s="289">
        <v>0</v>
      </c>
    </row>
    <row r="53" spans="1:18" ht="25.5" x14ac:dyDescent="0.25">
      <c r="A53" s="283">
        <f t="shared" si="1"/>
        <v>51</v>
      </c>
      <c r="B53" s="284">
        <v>4099</v>
      </c>
      <c r="C53" s="285" t="s">
        <v>41</v>
      </c>
      <c r="D53" s="283">
        <v>0</v>
      </c>
      <c r="E53" s="283">
        <v>0</v>
      </c>
      <c r="F53" s="286">
        <v>0</v>
      </c>
      <c r="G53" s="287">
        <v>0</v>
      </c>
      <c r="H53" s="288">
        <v>0</v>
      </c>
      <c r="I53" s="288">
        <v>0</v>
      </c>
      <c r="J53" s="288">
        <v>0</v>
      </c>
      <c r="K53" s="288">
        <v>0</v>
      </c>
      <c r="L53" s="288">
        <v>0</v>
      </c>
      <c r="M53" s="288">
        <v>0</v>
      </c>
      <c r="N53" s="288">
        <v>0</v>
      </c>
      <c r="O53" s="288">
        <v>0</v>
      </c>
      <c r="P53" s="288">
        <v>0</v>
      </c>
      <c r="Q53" s="288">
        <v>0</v>
      </c>
      <c r="R53" s="289">
        <v>0</v>
      </c>
    </row>
    <row r="54" spans="1:18" ht="38.25" x14ac:dyDescent="0.25">
      <c r="A54" s="283">
        <f t="shared" si="1"/>
        <v>52</v>
      </c>
      <c r="B54" s="284">
        <v>5202</v>
      </c>
      <c r="C54" s="285" t="s">
        <v>44</v>
      </c>
      <c r="D54" s="283">
        <v>0</v>
      </c>
      <c r="E54" s="283">
        <v>0</v>
      </c>
      <c r="F54" s="286">
        <v>0</v>
      </c>
      <c r="G54" s="287">
        <v>0</v>
      </c>
      <c r="H54" s="288">
        <v>0</v>
      </c>
      <c r="I54" s="288">
        <v>0</v>
      </c>
      <c r="J54" s="288">
        <v>0</v>
      </c>
      <c r="K54" s="288">
        <v>0</v>
      </c>
      <c r="L54" s="288">
        <v>0</v>
      </c>
      <c r="M54" s="288">
        <v>0</v>
      </c>
      <c r="N54" s="288">
        <v>0</v>
      </c>
      <c r="O54" s="288">
        <v>0</v>
      </c>
      <c r="P54" s="288">
        <v>0</v>
      </c>
      <c r="Q54" s="288">
        <v>0</v>
      </c>
      <c r="R54" s="289">
        <v>0</v>
      </c>
    </row>
    <row r="55" spans="1:18" ht="39.75" customHeight="1" x14ac:dyDescent="0.25">
      <c r="A55" s="283">
        <f t="shared" si="1"/>
        <v>53</v>
      </c>
      <c r="B55" s="284">
        <v>5207</v>
      </c>
      <c r="C55" s="285" t="s">
        <v>45</v>
      </c>
      <c r="D55" s="283">
        <v>0</v>
      </c>
      <c r="E55" s="283">
        <v>0</v>
      </c>
      <c r="F55" s="286">
        <v>0</v>
      </c>
      <c r="G55" s="287">
        <v>0</v>
      </c>
      <c r="H55" s="288">
        <v>0</v>
      </c>
      <c r="I55" s="288">
        <v>0</v>
      </c>
      <c r="J55" s="288">
        <v>0</v>
      </c>
      <c r="K55" s="288">
        <v>0</v>
      </c>
      <c r="L55" s="288">
        <v>0</v>
      </c>
      <c r="M55" s="288">
        <v>0</v>
      </c>
      <c r="N55" s="288">
        <v>0</v>
      </c>
      <c r="O55" s="288">
        <v>0</v>
      </c>
      <c r="P55" s="288">
        <v>0</v>
      </c>
      <c r="Q55" s="288">
        <v>0</v>
      </c>
      <c r="R55" s="289">
        <v>0</v>
      </c>
    </row>
    <row r="56" spans="1:18" ht="25.5" x14ac:dyDescent="0.25">
      <c r="A56" s="283">
        <f t="shared" si="1"/>
        <v>54</v>
      </c>
      <c r="B56" s="284">
        <v>5501</v>
      </c>
      <c r="C56" s="285" t="s">
        <v>47</v>
      </c>
      <c r="D56" s="283">
        <v>0</v>
      </c>
      <c r="E56" s="283">
        <v>0</v>
      </c>
      <c r="F56" s="286">
        <v>0</v>
      </c>
      <c r="G56" s="287">
        <v>0</v>
      </c>
      <c r="H56" s="288">
        <v>0</v>
      </c>
      <c r="I56" s="288">
        <v>0</v>
      </c>
      <c r="J56" s="288">
        <v>0</v>
      </c>
      <c r="K56" s="288">
        <v>6</v>
      </c>
      <c r="L56" s="288">
        <v>0</v>
      </c>
      <c r="M56" s="288">
        <v>0</v>
      </c>
      <c r="N56" s="288">
        <v>0</v>
      </c>
      <c r="O56" s="288">
        <v>1</v>
      </c>
      <c r="P56" s="288">
        <v>0</v>
      </c>
      <c r="Q56" s="288">
        <v>0</v>
      </c>
      <c r="R56" s="289">
        <v>0</v>
      </c>
    </row>
    <row r="57" spans="1:18" ht="25.5" x14ac:dyDescent="0.25">
      <c r="A57" s="283">
        <f t="shared" si="1"/>
        <v>55</v>
      </c>
      <c r="B57" s="284">
        <v>5602</v>
      </c>
      <c r="C57" s="285" t="s">
        <v>48</v>
      </c>
      <c r="D57" s="283">
        <v>0</v>
      </c>
      <c r="E57" s="283">
        <v>0</v>
      </c>
      <c r="F57" s="286">
        <v>0</v>
      </c>
      <c r="G57" s="287">
        <v>0</v>
      </c>
      <c r="H57" s="288">
        <v>0</v>
      </c>
      <c r="I57" s="288">
        <v>0</v>
      </c>
      <c r="J57" s="288">
        <v>1</v>
      </c>
      <c r="K57" s="288">
        <v>5</v>
      </c>
      <c r="L57" s="288">
        <v>3</v>
      </c>
      <c r="M57" s="288">
        <v>4</v>
      </c>
      <c r="N57" s="288">
        <v>0</v>
      </c>
      <c r="O57" s="288">
        <v>0</v>
      </c>
      <c r="P57" s="288">
        <v>0</v>
      </c>
      <c r="Q57" s="288">
        <v>0</v>
      </c>
      <c r="R57" s="289">
        <v>0</v>
      </c>
    </row>
    <row r="58" spans="1:18" ht="38.25" x14ac:dyDescent="0.25">
      <c r="A58" s="283">
        <f t="shared" si="1"/>
        <v>56</v>
      </c>
      <c r="B58" s="284">
        <v>5705</v>
      </c>
      <c r="C58" s="285" t="s">
        <v>67</v>
      </c>
      <c r="D58" s="283">
        <v>0</v>
      </c>
      <c r="E58" s="283">
        <v>0</v>
      </c>
      <c r="F58" s="286">
        <v>0</v>
      </c>
      <c r="G58" s="287">
        <v>1</v>
      </c>
      <c r="H58" s="288">
        <v>7</v>
      </c>
      <c r="I58" s="288">
        <v>0</v>
      </c>
      <c r="J58" s="288">
        <v>0</v>
      </c>
      <c r="K58" s="288">
        <v>1</v>
      </c>
      <c r="L58" s="288">
        <v>0</v>
      </c>
      <c r="M58" s="288">
        <v>10</v>
      </c>
      <c r="N58" s="288">
        <v>1</v>
      </c>
      <c r="O58" s="288">
        <v>0</v>
      </c>
      <c r="P58" s="288">
        <v>0</v>
      </c>
      <c r="Q58" s="288">
        <v>0</v>
      </c>
      <c r="R58" s="289">
        <v>0</v>
      </c>
    </row>
    <row r="59" spans="1:18" ht="38.25" x14ac:dyDescent="0.25">
      <c r="A59" s="283">
        <f t="shared" si="1"/>
        <v>57</v>
      </c>
      <c r="B59" s="284">
        <v>5716</v>
      </c>
      <c r="C59" s="285" t="s">
        <v>51</v>
      </c>
      <c r="D59" s="283">
        <v>0</v>
      </c>
      <c r="E59" s="283">
        <v>0</v>
      </c>
      <c r="F59" s="286">
        <v>0</v>
      </c>
      <c r="G59" s="287">
        <v>0</v>
      </c>
      <c r="H59" s="288">
        <v>0</v>
      </c>
      <c r="I59" s="288">
        <v>0</v>
      </c>
      <c r="J59" s="288">
        <v>0</v>
      </c>
      <c r="K59" s="288">
        <v>0</v>
      </c>
      <c r="L59" s="288">
        <v>0</v>
      </c>
      <c r="M59" s="288">
        <v>0</v>
      </c>
      <c r="N59" s="288">
        <v>0</v>
      </c>
      <c r="O59" s="288">
        <v>0</v>
      </c>
      <c r="P59" s="288">
        <v>0</v>
      </c>
      <c r="Q59" s="288">
        <v>0</v>
      </c>
      <c r="R59" s="289">
        <v>0</v>
      </c>
    </row>
    <row r="60" spans="1:18" ht="38.25" x14ac:dyDescent="0.25">
      <c r="A60" s="283">
        <f t="shared" si="1"/>
        <v>58</v>
      </c>
      <c r="B60" s="284">
        <v>5903</v>
      </c>
      <c r="C60" s="285" t="s">
        <v>53</v>
      </c>
      <c r="D60" s="283">
        <v>0</v>
      </c>
      <c r="E60" s="283">
        <v>0</v>
      </c>
      <c r="F60" s="286">
        <v>0</v>
      </c>
      <c r="G60" s="287">
        <v>0</v>
      </c>
      <c r="H60" s="288">
        <v>3</v>
      </c>
      <c r="I60" s="288">
        <v>0</v>
      </c>
      <c r="J60" s="288">
        <v>0</v>
      </c>
      <c r="K60" s="288">
        <v>0</v>
      </c>
      <c r="L60" s="288">
        <v>0</v>
      </c>
      <c r="M60" s="288">
        <v>1</v>
      </c>
      <c r="N60" s="288">
        <v>3</v>
      </c>
      <c r="O60" s="288">
        <v>3</v>
      </c>
      <c r="P60" s="288">
        <v>0</v>
      </c>
      <c r="Q60" s="288">
        <v>0</v>
      </c>
      <c r="R60" s="289">
        <v>0</v>
      </c>
    </row>
    <row r="61" spans="1:18" ht="38.25" x14ac:dyDescent="0.25">
      <c r="A61" s="283">
        <f t="shared" si="1"/>
        <v>59</v>
      </c>
      <c r="B61" s="284">
        <v>6013</v>
      </c>
      <c r="C61" s="285" t="s">
        <v>55</v>
      </c>
      <c r="D61" s="283">
        <v>0</v>
      </c>
      <c r="E61" s="283">
        <v>0</v>
      </c>
      <c r="F61" s="286">
        <v>0</v>
      </c>
      <c r="G61" s="287">
        <v>0</v>
      </c>
      <c r="H61" s="288">
        <v>0</v>
      </c>
      <c r="I61" s="288">
        <v>0</v>
      </c>
      <c r="J61" s="288">
        <v>0</v>
      </c>
      <c r="K61" s="288">
        <v>0</v>
      </c>
      <c r="L61" s="288">
        <v>0</v>
      </c>
      <c r="M61" s="288">
        <v>0</v>
      </c>
      <c r="N61" s="288">
        <v>0</v>
      </c>
      <c r="O61" s="288">
        <v>0</v>
      </c>
      <c r="P61" s="288">
        <v>0</v>
      </c>
      <c r="Q61" s="288">
        <v>0</v>
      </c>
      <c r="R61" s="289">
        <v>0</v>
      </c>
    </row>
    <row r="62" spans="1:18" ht="51" x14ac:dyDescent="0.25">
      <c r="A62" s="283">
        <f t="shared" si="1"/>
        <v>60</v>
      </c>
      <c r="B62" s="284">
        <v>9401</v>
      </c>
      <c r="C62" s="285" t="s">
        <v>57</v>
      </c>
      <c r="D62" s="283">
        <v>2</v>
      </c>
      <c r="E62" s="283">
        <v>2</v>
      </c>
      <c r="F62" s="286">
        <f>(E62-D62)/E62</f>
        <v>0</v>
      </c>
      <c r="G62" s="287">
        <v>0</v>
      </c>
      <c r="H62" s="288">
        <v>1</v>
      </c>
      <c r="I62" s="288">
        <v>0</v>
      </c>
      <c r="J62" s="288">
        <v>2</v>
      </c>
      <c r="K62" s="288">
        <v>1</v>
      </c>
      <c r="L62" s="288">
        <v>0</v>
      </c>
      <c r="M62" s="288">
        <v>0</v>
      </c>
      <c r="N62" s="288">
        <v>0</v>
      </c>
      <c r="O62" s="288">
        <v>0</v>
      </c>
      <c r="P62" s="288">
        <v>0</v>
      </c>
      <c r="Q62" s="288">
        <v>0</v>
      </c>
      <c r="R62" s="289">
        <v>0</v>
      </c>
    </row>
    <row r="63" spans="1:18" ht="38.25" x14ac:dyDescent="0.25">
      <c r="A63" s="283">
        <f t="shared" si="1"/>
        <v>61</v>
      </c>
      <c r="B63" s="284">
        <v>6021</v>
      </c>
      <c r="C63" s="285" t="s">
        <v>56</v>
      </c>
      <c r="D63" s="283">
        <v>0</v>
      </c>
      <c r="E63" s="283">
        <v>0</v>
      </c>
      <c r="F63" s="286">
        <v>0</v>
      </c>
      <c r="G63" s="287">
        <v>0</v>
      </c>
      <c r="H63" s="288">
        <v>0</v>
      </c>
      <c r="I63" s="288">
        <v>0</v>
      </c>
      <c r="J63" s="288">
        <v>0</v>
      </c>
      <c r="K63" s="288">
        <v>0</v>
      </c>
      <c r="L63" s="288">
        <v>0</v>
      </c>
      <c r="M63" s="288">
        <v>0</v>
      </c>
      <c r="N63" s="288">
        <v>0</v>
      </c>
      <c r="O63" s="288">
        <v>1</v>
      </c>
      <c r="P63" s="288">
        <v>0</v>
      </c>
      <c r="Q63" s="288">
        <v>0</v>
      </c>
      <c r="R63" s="289">
        <v>0</v>
      </c>
    </row>
    <row r="64" spans="1:18" ht="25.5" x14ac:dyDescent="0.25">
      <c r="A64" s="290">
        <f t="shared" si="1"/>
        <v>62</v>
      </c>
      <c r="B64" s="291">
        <v>5401</v>
      </c>
      <c r="C64" s="292" t="s">
        <v>11</v>
      </c>
      <c r="D64" s="290">
        <v>18</v>
      </c>
      <c r="E64" s="290">
        <v>5</v>
      </c>
      <c r="F64" s="293">
        <f>(E64-D64)/E64</f>
        <v>-2.6</v>
      </c>
      <c r="G64" s="294">
        <v>4</v>
      </c>
      <c r="H64" s="248">
        <v>0</v>
      </c>
      <c r="I64" s="248">
        <v>0</v>
      </c>
      <c r="J64" s="248">
        <v>0</v>
      </c>
      <c r="K64" s="248">
        <v>0</v>
      </c>
      <c r="L64" s="248">
        <v>5</v>
      </c>
      <c r="M64" s="248">
        <v>0</v>
      </c>
      <c r="N64" s="248">
        <v>1</v>
      </c>
      <c r="O64" s="248">
        <v>7</v>
      </c>
      <c r="P64" s="248">
        <v>1</v>
      </c>
      <c r="Q64" s="248">
        <v>8</v>
      </c>
      <c r="R64" s="295">
        <f>(Q64-P64)/(Q64+P64)</f>
        <v>0.77777777777777779</v>
      </c>
    </row>
    <row r="65" spans="18:18" ht="12.75" customHeight="1" x14ac:dyDescent="0.2">
      <c r="R65" s="32"/>
    </row>
  </sheetData>
  <sortState ref="A3:R64">
    <sortCondition ref="R3"/>
  </sortState>
  <mergeCells count="1">
    <mergeCell ref="A1:D1"/>
  </mergeCells>
  <pageMargins left="0.25" right="0.25" top="0.75" bottom="0.75" header="0.3" footer="0.3"/>
  <pageSetup paperSize="9" scale="35" orientation="portrait" r:id="rId1"/>
  <headerFooter>
    <oddFooter>Ñòðàíèöà P èç 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7"/>
  <sheetViews>
    <sheetView zoomScale="80" zoomScaleNormal="80" zoomScaleSheetLayoutView="75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CL16" sqref="CL16"/>
    </sheetView>
  </sheetViews>
  <sheetFormatPr defaultRowHeight="15" x14ac:dyDescent="0.25"/>
  <cols>
    <col min="1" max="1" width="9.5703125" style="1" customWidth="1"/>
    <col min="2" max="2" width="45.7109375" style="1" customWidth="1"/>
    <col min="3" max="3" width="9.140625" style="1" hidden="1" customWidth="1"/>
    <col min="4" max="7" width="13.7109375" style="1" hidden="1" customWidth="1"/>
    <col min="8" max="8" width="11.140625" style="1" hidden="1" customWidth="1"/>
    <col min="9" max="9" width="12.7109375" style="1" hidden="1" customWidth="1"/>
    <col min="10" max="10" width="15.140625" style="1" hidden="1" customWidth="1"/>
    <col min="11" max="11" width="13.5703125" style="1" hidden="1" customWidth="1"/>
    <col min="12" max="12" width="9.140625" style="1" hidden="1" customWidth="1"/>
    <col min="13" max="13" width="11.140625" style="1" hidden="1" customWidth="1"/>
    <col min="14" max="14" width="12.7109375" style="1" hidden="1" customWidth="1"/>
    <col min="15" max="15" width="15.140625" style="1" hidden="1" customWidth="1"/>
    <col min="16" max="16" width="13.5703125" style="1" hidden="1" customWidth="1"/>
    <col min="17" max="18" width="9.140625" style="1" hidden="1" customWidth="1"/>
    <col min="19" max="19" width="11.7109375" style="1" hidden="1" customWidth="1"/>
    <col min="20" max="20" width="15.140625" style="1" hidden="1" customWidth="1"/>
    <col min="21" max="21" width="14.28515625" style="1" hidden="1" customWidth="1"/>
    <col min="22" max="27" width="9.140625" style="1" hidden="1" customWidth="1"/>
    <col min="28" max="28" width="21.5703125" style="1" hidden="1" customWidth="1"/>
    <col min="29" max="44" width="9.140625" style="1" hidden="1" customWidth="1"/>
    <col min="45" max="45" width="8.5703125" style="1" hidden="1" customWidth="1"/>
    <col min="46" max="46" width="10.140625" style="1" hidden="1" customWidth="1"/>
    <col min="47" max="47" width="8.7109375" style="1" hidden="1" customWidth="1"/>
    <col min="48" max="49" width="9.140625" style="1" hidden="1" customWidth="1"/>
    <col min="50" max="50" width="7.42578125" style="1" hidden="1" customWidth="1"/>
    <col min="51" max="51" width="9.5703125" style="1" hidden="1" customWidth="1"/>
    <col min="52" max="52" width="8.28515625" style="1" hidden="1" customWidth="1"/>
    <col min="53" max="53" width="9.140625" style="1" hidden="1" customWidth="1"/>
    <col min="54" max="73" width="0" style="1" hidden="1" customWidth="1"/>
    <col min="74" max="79" width="9.140625" style="1"/>
    <col min="80" max="80" width="11" style="1" customWidth="1"/>
    <col min="81" max="81" width="13.42578125" style="1" customWidth="1"/>
    <col min="82" max="82" width="17" style="1" customWidth="1"/>
    <col min="83" max="83" width="9.140625" style="1"/>
    <col min="84" max="84" width="21.28515625" style="1" customWidth="1"/>
    <col min="85" max="16384" width="9.140625" style="1"/>
  </cols>
  <sheetData>
    <row r="1" spans="1:84" ht="126.75" customHeight="1" thickBot="1" x14ac:dyDescent="0.3"/>
    <row r="2" spans="1:84" ht="52.5" customHeight="1" thickBot="1" x14ac:dyDescent="0.3">
      <c r="A2" s="415" t="s">
        <v>115</v>
      </c>
      <c r="B2" s="417" t="s">
        <v>2</v>
      </c>
      <c r="C2" s="419" t="s">
        <v>116</v>
      </c>
      <c r="D2" s="420"/>
      <c r="E2" s="420"/>
      <c r="F2" s="420"/>
      <c r="G2" s="421"/>
      <c r="H2" s="419" t="s">
        <v>117</v>
      </c>
      <c r="I2" s="420"/>
      <c r="J2" s="420"/>
      <c r="K2" s="420"/>
      <c r="L2" s="422"/>
      <c r="M2" s="419" t="s">
        <v>118</v>
      </c>
      <c r="N2" s="420"/>
      <c r="O2" s="420"/>
      <c r="P2" s="420"/>
      <c r="Q2" s="421"/>
      <c r="R2" s="419" t="s">
        <v>119</v>
      </c>
      <c r="S2" s="420"/>
      <c r="T2" s="420"/>
      <c r="U2" s="420"/>
      <c r="V2" s="422"/>
      <c r="W2" s="426" t="s">
        <v>120</v>
      </c>
      <c r="X2" s="427"/>
      <c r="Y2" s="427"/>
      <c r="Z2" s="427"/>
      <c r="AA2" s="427"/>
      <c r="AB2" s="2" t="s">
        <v>5</v>
      </c>
      <c r="AC2" s="426" t="s">
        <v>121</v>
      </c>
      <c r="AD2" s="427"/>
      <c r="AE2" s="427"/>
      <c r="AF2" s="427"/>
      <c r="AG2" s="427"/>
      <c r="AH2" s="426" t="s">
        <v>139</v>
      </c>
      <c r="AI2" s="427"/>
      <c r="AJ2" s="427"/>
      <c r="AK2" s="427"/>
      <c r="AL2" s="427"/>
      <c r="AM2" s="426" t="s">
        <v>144</v>
      </c>
      <c r="AN2" s="427"/>
      <c r="AO2" s="427"/>
      <c r="AP2" s="427"/>
      <c r="AQ2" s="427"/>
      <c r="AR2" s="426" t="s">
        <v>229</v>
      </c>
      <c r="AS2" s="427"/>
      <c r="AT2" s="427"/>
      <c r="AU2" s="427"/>
      <c r="AV2" s="428"/>
      <c r="AW2" s="419" t="s">
        <v>233</v>
      </c>
      <c r="AX2" s="420"/>
      <c r="AY2" s="420"/>
      <c r="AZ2" s="420"/>
      <c r="BA2" s="421"/>
      <c r="BB2" s="429" t="s">
        <v>316</v>
      </c>
      <c r="BC2" s="427"/>
      <c r="BD2" s="427"/>
      <c r="BE2" s="427"/>
      <c r="BF2" s="427"/>
      <c r="BG2" s="429" t="s">
        <v>329</v>
      </c>
      <c r="BH2" s="427"/>
      <c r="BI2" s="427"/>
      <c r="BJ2" s="427"/>
      <c r="BK2" s="427"/>
      <c r="BL2" s="429" t="s">
        <v>331</v>
      </c>
      <c r="BM2" s="427"/>
      <c r="BN2" s="427"/>
      <c r="BO2" s="427"/>
      <c r="BP2" s="427"/>
      <c r="BQ2" s="423" t="s">
        <v>346</v>
      </c>
      <c r="BR2" s="424"/>
      <c r="BS2" s="424"/>
      <c r="BT2" s="424"/>
      <c r="BU2" s="424"/>
      <c r="BV2" s="426" t="s">
        <v>345</v>
      </c>
      <c r="BW2" s="427"/>
      <c r="BX2" s="427"/>
      <c r="BY2" s="427"/>
      <c r="BZ2" s="427"/>
      <c r="CA2" s="423" t="s">
        <v>352</v>
      </c>
      <c r="CB2" s="424"/>
      <c r="CC2" s="424"/>
      <c r="CD2" s="424"/>
      <c r="CE2" s="425"/>
      <c r="CF2" s="233" t="s">
        <v>5</v>
      </c>
    </row>
    <row r="3" spans="1:84" ht="35.25" customHeight="1" thickBot="1" x14ac:dyDescent="0.3">
      <c r="A3" s="416"/>
      <c r="B3" s="418"/>
      <c r="C3" s="3" t="s">
        <v>122</v>
      </c>
      <c r="D3" s="4" t="s">
        <v>123</v>
      </c>
      <c r="E3" s="4" t="s">
        <v>124</v>
      </c>
      <c r="F3" s="4" t="s">
        <v>125</v>
      </c>
      <c r="G3" s="5" t="s">
        <v>126</v>
      </c>
      <c r="H3" s="4" t="s">
        <v>122</v>
      </c>
      <c r="I3" s="4" t="s">
        <v>123</v>
      </c>
      <c r="J3" s="4" t="s">
        <v>124</v>
      </c>
      <c r="K3" s="4" t="s">
        <v>125</v>
      </c>
      <c r="L3" s="6" t="s">
        <v>126</v>
      </c>
      <c r="M3" s="3" t="s">
        <v>122</v>
      </c>
      <c r="N3" s="4" t="s">
        <v>123</v>
      </c>
      <c r="O3" s="4" t="s">
        <v>124</v>
      </c>
      <c r="P3" s="4" t="s">
        <v>125</v>
      </c>
      <c r="Q3" s="5" t="s">
        <v>126</v>
      </c>
      <c r="R3" s="7" t="s">
        <v>122</v>
      </c>
      <c r="S3" s="8" t="s">
        <v>123</v>
      </c>
      <c r="T3" s="8" t="s">
        <v>124</v>
      </c>
      <c r="U3" s="8" t="s">
        <v>125</v>
      </c>
      <c r="V3" s="9" t="s">
        <v>126</v>
      </c>
      <c r="W3" s="133" t="s">
        <v>122</v>
      </c>
      <c r="X3" s="133" t="s">
        <v>123</v>
      </c>
      <c r="Y3" s="133" t="s">
        <v>124</v>
      </c>
      <c r="Z3" s="133" t="s">
        <v>125</v>
      </c>
      <c r="AA3" s="133" t="s">
        <v>126</v>
      </c>
      <c r="AB3" s="10"/>
      <c r="AC3" s="133" t="s">
        <v>122</v>
      </c>
      <c r="AD3" s="133" t="s">
        <v>123</v>
      </c>
      <c r="AE3" s="133" t="s">
        <v>124</v>
      </c>
      <c r="AF3" s="133" t="s">
        <v>125</v>
      </c>
      <c r="AG3" s="133" t="s">
        <v>126</v>
      </c>
      <c r="AH3" s="133" t="s">
        <v>122</v>
      </c>
      <c r="AI3" s="133" t="s">
        <v>123</v>
      </c>
      <c r="AJ3" s="133" t="s">
        <v>124</v>
      </c>
      <c r="AK3" s="133" t="s">
        <v>125</v>
      </c>
      <c r="AL3" s="133" t="s">
        <v>126</v>
      </c>
      <c r="AM3" s="133" t="s">
        <v>122</v>
      </c>
      <c r="AN3" s="133" t="s">
        <v>123</v>
      </c>
      <c r="AO3" s="133" t="s">
        <v>124</v>
      </c>
      <c r="AP3" s="133" t="s">
        <v>125</v>
      </c>
      <c r="AQ3" s="133" t="s">
        <v>126</v>
      </c>
      <c r="AR3" s="133" t="s">
        <v>122</v>
      </c>
      <c r="AS3" s="133" t="s">
        <v>123</v>
      </c>
      <c r="AT3" s="133" t="s">
        <v>124</v>
      </c>
      <c r="AU3" s="133" t="s">
        <v>125</v>
      </c>
      <c r="AV3" s="153" t="s">
        <v>126</v>
      </c>
      <c r="AW3" s="133" t="s">
        <v>122</v>
      </c>
      <c r="AX3" s="133" t="s">
        <v>123</v>
      </c>
      <c r="AY3" s="133" t="s">
        <v>124</v>
      </c>
      <c r="AZ3" s="133" t="s">
        <v>125</v>
      </c>
      <c r="BA3" s="133" t="s">
        <v>126</v>
      </c>
      <c r="BB3" s="132" t="s">
        <v>122</v>
      </c>
      <c r="BC3" s="133" t="s">
        <v>123</v>
      </c>
      <c r="BD3" s="133" t="s">
        <v>124</v>
      </c>
      <c r="BE3" s="133" t="s">
        <v>125</v>
      </c>
      <c r="BF3" s="133" t="s">
        <v>126</v>
      </c>
      <c r="BG3" s="132" t="s">
        <v>122</v>
      </c>
      <c r="BH3" s="133" t="s">
        <v>123</v>
      </c>
      <c r="BI3" s="133" t="s">
        <v>124</v>
      </c>
      <c r="BJ3" s="133" t="s">
        <v>125</v>
      </c>
      <c r="BK3" s="133" t="s">
        <v>126</v>
      </c>
      <c r="BL3" s="132" t="s">
        <v>122</v>
      </c>
      <c r="BM3" s="133" t="s">
        <v>123</v>
      </c>
      <c r="BN3" s="133" t="s">
        <v>124</v>
      </c>
      <c r="BO3" s="133" t="s">
        <v>125</v>
      </c>
      <c r="BP3" s="153" t="s">
        <v>126</v>
      </c>
      <c r="BQ3" s="155" t="s">
        <v>122</v>
      </c>
      <c r="BR3" s="156" t="s">
        <v>123</v>
      </c>
      <c r="BS3" s="156" t="s">
        <v>124</v>
      </c>
      <c r="BT3" s="156" t="s">
        <v>125</v>
      </c>
      <c r="BU3" s="157" t="s">
        <v>126</v>
      </c>
      <c r="BV3" s="155" t="s">
        <v>122</v>
      </c>
      <c r="BW3" s="156" t="s">
        <v>123</v>
      </c>
      <c r="BX3" s="156" t="s">
        <v>124</v>
      </c>
      <c r="BY3" s="156" t="s">
        <v>125</v>
      </c>
      <c r="BZ3" s="157" t="s">
        <v>126</v>
      </c>
      <c r="CA3" s="155" t="s">
        <v>122</v>
      </c>
      <c r="CB3" s="156" t="s">
        <v>123</v>
      </c>
      <c r="CC3" s="156" t="s">
        <v>124</v>
      </c>
      <c r="CD3" s="156" t="s">
        <v>125</v>
      </c>
      <c r="CE3" s="234" t="s">
        <v>126</v>
      </c>
      <c r="CF3" s="235"/>
    </row>
    <row r="4" spans="1:84" s="76" customFormat="1" ht="27.75" customHeight="1" thickBot="1" x14ac:dyDescent="0.3">
      <c r="A4" s="179">
        <v>5002</v>
      </c>
      <c r="B4" s="180" t="s">
        <v>99</v>
      </c>
      <c r="C4" s="181"/>
      <c r="D4" s="182"/>
      <c r="E4" s="182"/>
      <c r="F4" s="182"/>
      <c r="G4" s="183"/>
      <c r="H4" s="184">
        <v>32</v>
      </c>
      <c r="I4" s="182">
        <v>14</v>
      </c>
      <c r="J4" s="182">
        <v>12</v>
      </c>
      <c r="K4" s="182">
        <v>6</v>
      </c>
      <c r="L4" s="185"/>
      <c r="M4" s="186">
        <f>SUM(N4:P4)</f>
        <v>64</v>
      </c>
      <c r="N4" s="182">
        <v>46</v>
      </c>
      <c r="O4" s="182">
        <v>12</v>
      </c>
      <c r="P4" s="182">
        <v>6</v>
      </c>
      <c r="Q4" s="185"/>
      <c r="R4" s="187">
        <v>0</v>
      </c>
      <c r="S4" s="188"/>
      <c r="T4" s="188"/>
      <c r="U4" s="188"/>
      <c r="V4" s="189"/>
      <c r="W4" s="187">
        <v>1</v>
      </c>
      <c r="X4" s="188"/>
      <c r="Y4" s="188"/>
      <c r="Z4" s="188">
        <v>1</v>
      </c>
      <c r="AA4" s="190"/>
      <c r="AB4" s="191">
        <f>(W4-R4)/W4</f>
        <v>1</v>
      </c>
      <c r="AC4" s="187">
        <v>3</v>
      </c>
      <c r="AD4" s="188">
        <v>1</v>
      </c>
      <c r="AE4" s="188"/>
      <c r="AF4" s="188">
        <v>2</v>
      </c>
      <c r="AG4" s="189"/>
      <c r="AH4" s="187">
        <v>5</v>
      </c>
      <c r="AI4" s="188">
        <v>3</v>
      </c>
      <c r="AJ4" s="188"/>
      <c r="AK4" s="188">
        <v>2</v>
      </c>
      <c r="AL4" s="189"/>
      <c r="AM4" s="187">
        <v>5</v>
      </c>
      <c r="AN4" s="188">
        <v>3</v>
      </c>
      <c r="AO4" s="188">
        <v>0</v>
      </c>
      <c r="AP4" s="188">
        <v>2</v>
      </c>
      <c r="AQ4" s="189"/>
      <c r="AR4" s="187">
        <v>5</v>
      </c>
      <c r="AS4" s="188">
        <v>3</v>
      </c>
      <c r="AT4" s="188">
        <v>0</v>
      </c>
      <c r="AU4" s="188">
        <v>2</v>
      </c>
      <c r="AV4" s="189"/>
      <c r="AW4" s="187">
        <v>5</v>
      </c>
      <c r="AX4" s="188">
        <v>3</v>
      </c>
      <c r="AY4" s="188">
        <v>0</v>
      </c>
      <c r="AZ4" s="188">
        <v>2</v>
      </c>
      <c r="BA4" s="189"/>
      <c r="BB4" s="187">
        <v>6</v>
      </c>
      <c r="BC4" s="188">
        <v>4</v>
      </c>
      <c r="BD4" s="188">
        <v>0</v>
      </c>
      <c r="BE4" s="188">
        <v>2</v>
      </c>
      <c r="BF4" s="189"/>
      <c r="BG4" s="187">
        <v>6</v>
      </c>
      <c r="BH4" s="188">
        <v>4</v>
      </c>
      <c r="BI4" s="188">
        <v>0</v>
      </c>
      <c r="BJ4" s="188">
        <v>2</v>
      </c>
      <c r="BK4" s="189"/>
      <c r="BL4" s="187">
        <v>6</v>
      </c>
      <c r="BM4" s="188">
        <v>4</v>
      </c>
      <c r="BN4" s="188">
        <v>0</v>
      </c>
      <c r="BO4" s="188">
        <v>2</v>
      </c>
      <c r="BP4" s="189"/>
      <c r="BQ4" s="192">
        <v>6</v>
      </c>
      <c r="BR4" s="193">
        <v>4</v>
      </c>
      <c r="BS4" s="193"/>
      <c r="BT4" s="193">
        <v>2</v>
      </c>
      <c r="BU4" s="194"/>
      <c r="BV4" s="192">
        <v>0</v>
      </c>
      <c r="BW4" s="193"/>
      <c r="BX4" s="193"/>
      <c r="BY4" s="193"/>
      <c r="BZ4" s="194"/>
      <c r="CA4" s="192">
        <v>2</v>
      </c>
      <c r="CB4" s="193">
        <v>2</v>
      </c>
      <c r="CC4" s="193"/>
      <c r="CD4" s="193"/>
      <c r="CE4" s="194"/>
      <c r="CF4" s="357">
        <f t="shared" ref="CF4:CF14" si="0">(CA4-BV4)/(CA4+BV4)</f>
        <v>1</v>
      </c>
    </row>
    <row r="5" spans="1:84" s="76" customFormat="1" ht="60" x14ac:dyDescent="0.25">
      <c r="A5" s="195">
        <v>6021</v>
      </c>
      <c r="B5" s="204" t="s">
        <v>56</v>
      </c>
      <c r="C5" s="205"/>
      <c r="D5" s="37"/>
      <c r="E5" s="37"/>
      <c r="F5" s="37"/>
      <c r="G5" s="198"/>
      <c r="H5" s="206"/>
      <c r="I5" s="37"/>
      <c r="J5" s="37"/>
      <c r="K5" s="37"/>
      <c r="L5" s="71"/>
      <c r="M5" s="207">
        <f>SUM(N5:P5)</f>
        <v>0</v>
      </c>
      <c r="N5" s="37"/>
      <c r="O5" s="37"/>
      <c r="P5" s="37"/>
      <c r="Q5" s="71"/>
      <c r="R5" s="207">
        <v>10</v>
      </c>
      <c r="S5" s="37"/>
      <c r="T5" s="37">
        <v>8</v>
      </c>
      <c r="U5" s="37">
        <v>2</v>
      </c>
      <c r="V5" s="71"/>
      <c r="W5" s="207">
        <v>26</v>
      </c>
      <c r="X5" s="37">
        <v>6</v>
      </c>
      <c r="Y5" s="37">
        <v>17</v>
      </c>
      <c r="Z5" s="37">
        <v>3</v>
      </c>
      <c r="AA5" s="198"/>
      <c r="AB5" s="208">
        <f>(W5-R5)/W5</f>
        <v>0.61538461538461542</v>
      </c>
      <c r="AC5" s="207">
        <v>33</v>
      </c>
      <c r="AD5" s="37">
        <v>10</v>
      </c>
      <c r="AE5" s="37">
        <v>19</v>
      </c>
      <c r="AF5" s="37">
        <v>4</v>
      </c>
      <c r="AG5" s="71"/>
      <c r="AH5" s="207">
        <v>43</v>
      </c>
      <c r="AI5" s="37">
        <v>10</v>
      </c>
      <c r="AJ5" s="37">
        <v>27</v>
      </c>
      <c r="AK5" s="37">
        <v>6</v>
      </c>
      <c r="AL5" s="71"/>
      <c r="AM5" s="207">
        <v>75</v>
      </c>
      <c r="AN5" s="37">
        <v>33</v>
      </c>
      <c r="AO5" s="37">
        <v>35</v>
      </c>
      <c r="AP5" s="37">
        <v>7</v>
      </c>
      <c r="AQ5" s="71"/>
      <c r="AR5" s="207">
        <v>83</v>
      </c>
      <c r="AS5" s="37">
        <v>41</v>
      </c>
      <c r="AT5" s="37">
        <v>35</v>
      </c>
      <c r="AU5" s="37">
        <v>7</v>
      </c>
      <c r="AV5" s="71"/>
      <c r="AW5" s="199">
        <v>95</v>
      </c>
      <c r="AX5" s="37">
        <v>51</v>
      </c>
      <c r="AY5" s="37">
        <v>37</v>
      </c>
      <c r="AZ5" s="37">
        <v>7</v>
      </c>
      <c r="BA5" s="71"/>
      <c r="BB5" s="199">
        <v>103</v>
      </c>
      <c r="BC5" s="37">
        <v>56</v>
      </c>
      <c r="BD5" s="37">
        <v>40</v>
      </c>
      <c r="BE5" s="37">
        <v>7</v>
      </c>
      <c r="BF5" s="71"/>
      <c r="BG5" s="199">
        <v>108</v>
      </c>
      <c r="BH5" s="37">
        <v>58</v>
      </c>
      <c r="BI5" s="37">
        <v>43</v>
      </c>
      <c r="BJ5" s="37">
        <v>7</v>
      </c>
      <c r="BK5" s="71"/>
      <c r="BL5" s="199">
        <v>117</v>
      </c>
      <c r="BM5" s="37">
        <v>67</v>
      </c>
      <c r="BN5" s="37">
        <v>43</v>
      </c>
      <c r="BO5" s="37">
        <v>7</v>
      </c>
      <c r="BP5" s="71"/>
      <c r="BQ5" s="201">
        <v>119</v>
      </c>
      <c r="BR5" s="202">
        <v>69</v>
      </c>
      <c r="BS5" s="202">
        <v>43</v>
      </c>
      <c r="BT5" s="202">
        <v>7</v>
      </c>
      <c r="BU5" s="203"/>
      <c r="BV5" s="201">
        <v>2</v>
      </c>
      <c r="BW5" s="202">
        <v>2</v>
      </c>
      <c r="BX5" s="202"/>
      <c r="BY5" s="202"/>
      <c r="BZ5" s="203"/>
      <c r="CA5" s="201">
        <v>13</v>
      </c>
      <c r="CB5" s="202">
        <v>8</v>
      </c>
      <c r="CC5" s="202">
        <v>5</v>
      </c>
      <c r="CD5" s="202"/>
      <c r="CE5" s="203"/>
      <c r="CF5" s="358">
        <f t="shared" si="0"/>
        <v>0.73333333333333328</v>
      </c>
    </row>
    <row r="6" spans="1:84" s="76" customFormat="1" ht="60" customHeight="1" x14ac:dyDescent="0.25">
      <c r="A6" s="195">
        <v>5015</v>
      </c>
      <c r="B6" s="196" t="s">
        <v>234</v>
      </c>
      <c r="C6" s="197"/>
      <c r="D6" s="37"/>
      <c r="E6" s="37"/>
      <c r="F6" s="37"/>
      <c r="G6" s="198"/>
      <c r="H6" s="37"/>
      <c r="I6" s="37"/>
      <c r="J6" s="37"/>
      <c r="K6" s="37"/>
      <c r="L6" s="71"/>
      <c r="M6" s="199"/>
      <c r="N6" s="37"/>
      <c r="O6" s="37"/>
      <c r="P6" s="37"/>
      <c r="Q6" s="71"/>
      <c r="R6" s="199"/>
      <c r="S6" s="37"/>
      <c r="T6" s="37"/>
      <c r="U6" s="37"/>
      <c r="V6" s="71"/>
      <c r="W6" s="199"/>
      <c r="X6" s="37"/>
      <c r="Y6" s="37"/>
      <c r="Z6" s="37"/>
      <c r="AA6" s="198"/>
      <c r="AB6" s="200"/>
      <c r="AC6" s="199"/>
      <c r="AD6" s="37"/>
      <c r="AE6" s="37"/>
      <c r="AF6" s="37"/>
      <c r="AG6" s="71"/>
      <c r="AH6" s="199"/>
      <c r="AI6" s="37"/>
      <c r="AJ6" s="37"/>
      <c r="AK6" s="37"/>
      <c r="AL6" s="71"/>
      <c r="AM6" s="199"/>
      <c r="AN6" s="37"/>
      <c r="AO6" s="37"/>
      <c r="AP6" s="37"/>
      <c r="AQ6" s="71"/>
      <c r="AR6" s="199"/>
      <c r="AS6" s="37"/>
      <c r="AT6" s="37"/>
      <c r="AU6" s="37"/>
      <c r="AV6" s="71"/>
      <c r="AW6" s="199">
        <v>11</v>
      </c>
      <c r="AX6" s="37">
        <v>11</v>
      </c>
      <c r="AY6" s="37"/>
      <c r="AZ6" s="37"/>
      <c r="BA6" s="71"/>
      <c r="BB6" s="199">
        <v>15</v>
      </c>
      <c r="BC6" s="37">
        <v>15</v>
      </c>
      <c r="BD6" s="37"/>
      <c r="BE6" s="37"/>
      <c r="BF6" s="71"/>
      <c r="BG6" s="199">
        <v>20</v>
      </c>
      <c r="BH6" s="37">
        <v>20</v>
      </c>
      <c r="BI6" s="37"/>
      <c r="BJ6" s="37"/>
      <c r="BK6" s="71"/>
      <c r="BL6" s="199">
        <v>26</v>
      </c>
      <c r="BM6" s="37">
        <v>26</v>
      </c>
      <c r="BN6" s="37"/>
      <c r="BO6" s="37"/>
      <c r="BP6" s="71"/>
      <c r="BQ6" s="201">
        <v>30</v>
      </c>
      <c r="BR6" s="202">
        <v>30</v>
      </c>
      <c r="BS6" s="202"/>
      <c r="BT6" s="202"/>
      <c r="BU6" s="203"/>
      <c r="BV6" s="201">
        <v>2</v>
      </c>
      <c r="BW6" s="202">
        <v>2</v>
      </c>
      <c r="BX6" s="202"/>
      <c r="BY6" s="202"/>
      <c r="BZ6" s="203"/>
      <c r="CA6" s="201">
        <v>10</v>
      </c>
      <c r="CB6" s="202">
        <v>10</v>
      </c>
      <c r="CC6" s="202"/>
      <c r="CD6" s="202"/>
      <c r="CE6" s="203"/>
      <c r="CF6" s="358">
        <f t="shared" si="0"/>
        <v>0.66666666666666663</v>
      </c>
    </row>
    <row r="7" spans="1:84" s="76" customFormat="1" ht="45" x14ac:dyDescent="0.25">
      <c r="A7" s="195">
        <v>6002</v>
      </c>
      <c r="B7" s="204" t="s">
        <v>95</v>
      </c>
      <c r="C7" s="205">
        <v>16</v>
      </c>
      <c r="D7" s="37"/>
      <c r="E7" s="37"/>
      <c r="F7" s="37"/>
      <c r="G7" s="198"/>
      <c r="H7" s="206">
        <v>8</v>
      </c>
      <c r="I7" s="37">
        <v>8</v>
      </c>
      <c r="J7" s="37"/>
      <c r="K7" s="37"/>
      <c r="L7" s="71"/>
      <c r="M7" s="207">
        <f t="shared" ref="M7:M12" si="1">SUM(N7:P7)</f>
        <v>10</v>
      </c>
      <c r="N7" s="37">
        <v>10</v>
      </c>
      <c r="O7" s="37"/>
      <c r="P7" s="37"/>
      <c r="Q7" s="71"/>
      <c r="R7" s="207">
        <v>11</v>
      </c>
      <c r="S7" s="37">
        <v>5</v>
      </c>
      <c r="T7" s="37">
        <v>4</v>
      </c>
      <c r="U7" s="37">
        <v>2</v>
      </c>
      <c r="V7" s="71"/>
      <c r="W7" s="207">
        <v>28</v>
      </c>
      <c r="X7" s="37">
        <v>10</v>
      </c>
      <c r="Y7" s="37">
        <v>14</v>
      </c>
      <c r="Z7" s="37">
        <v>4</v>
      </c>
      <c r="AA7" s="198"/>
      <c r="AB7" s="208">
        <f t="shared" ref="AB7:AB12" si="2">(W7-R7)/W7</f>
        <v>0.6071428571428571</v>
      </c>
      <c r="AC7" s="207">
        <v>48</v>
      </c>
      <c r="AD7" s="37">
        <v>25</v>
      </c>
      <c r="AE7" s="37">
        <v>18</v>
      </c>
      <c r="AF7" s="37">
        <v>5</v>
      </c>
      <c r="AG7" s="71"/>
      <c r="AH7" s="207">
        <v>61</v>
      </c>
      <c r="AI7" s="37">
        <v>29</v>
      </c>
      <c r="AJ7" s="37">
        <v>26</v>
      </c>
      <c r="AK7" s="37">
        <v>6</v>
      </c>
      <c r="AL7" s="71"/>
      <c r="AM7" s="207">
        <v>65</v>
      </c>
      <c r="AN7" s="37">
        <v>29</v>
      </c>
      <c r="AO7" s="37">
        <v>30</v>
      </c>
      <c r="AP7" s="37">
        <v>6</v>
      </c>
      <c r="AQ7" s="71"/>
      <c r="AR7" s="207">
        <v>69</v>
      </c>
      <c r="AS7" s="37">
        <v>31</v>
      </c>
      <c r="AT7" s="37">
        <v>32</v>
      </c>
      <c r="AU7" s="37">
        <v>6</v>
      </c>
      <c r="AV7" s="71"/>
      <c r="AW7" s="207">
        <v>77</v>
      </c>
      <c r="AX7" s="37">
        <v>33</v>
      </c>
      <c r="AY7" s="37">
        <v>38</v>
      </c>
      <c r="AZ7" s="37">
        <v>6</v>
      </c>
      <c r="BA7" s="71"/>
      <c r="BB7" s="207">
        <v>84</v>
      </c>
      <c r="BC7" s="37">
        <v>33</v>
      </c>
      <c r="BD7" s="37">
        <v>44</v>
      </c>
      <c r="BE7" s="37">
        <v>7</v>
      </c>
      <c r="BF7" s="71"/>
      <c r="BG7" s="207">
        <v>95</v>
      </c>
      <c r="BH7" s="37">
        <v>35</v>
      </c>
      <c r="BI7" s="37">
        <v>53</v>
      </c>
      <c r="BJ7" s="37">
        <v>7</v>
      </c>
      <c r="BK7" s="71"/>
      <c r="BL7" s="207">
        <v>102</v>
      </c>
      <c r="BM7" s="37">
        <v>39</v>
      </c>
      <c r="BN7" s="37">
        <v>56</v>
      </c>
      <c r="BO7" s="37">
        <v>7</v>
      </c>
      <c r="BP7" s="71"/>
      <c r="BQ7" s="201">
        <v>108</v>
      </c>
      <c r="BR7" s="202">
        <v>47</v>
      </c>
      <c r="BS7" s="202">
        <v>53</v>
      </c>
      <c r="BT7" s="202">
        <v>8</v>
      </c>
      <c r="BU7" s="203"/>
      <c r="BV7" s="201">
        <v>4</v>
      </c>
      <c r="BW7" s="202">
        <v>1</v>
      </c>
      <c r="BX7" s="202">
        <v>3</v>
      </c>
      <c r="BY7" s="202"/>
      <c r="BZ7" s="203"/>
      <c r="CA7" s="201">
        <v>18</v>
      </c>
      <c r="CB7" s="202">
        <v>5</v>
      </c>
      <c r="CC7" s="202">
        <v>12</v>
      </c>
      <c r="CD7" s="202">
        <v>1</v>
      </c>
      <c r="CE7" s="203"/>
      <c r="CF7" s="358">
        <f t="shared" si="0"/>
        <v>0.63636363636363635</v>
      </c>
    </row>
    <row r="8" spans="1:84" s="76" customFormat="1" ht="60" x14ac:dyDescent="0.25">
      <c r="A8" s="195">
        <v>4024</v>
      </c>
      <c r="B8" s="204" t="s">
        <v>101</v>
      </c>
      <c r="C8" s="205"/>
      <c r="D8" s="37"/>
      <c r="E8" s="37"/>
      <c r="F8" s="37"/>
      <c r="G8" s="198"/>
      <c r="H8" s="206">
        <v>13</v>
      </c>
      <c r="I8" s="37">
        <v>13</v>
      </c>
      <c r="J8" s="37"/>
      <c r="K8" s="37"/>
      <c r="L8" s="71"/>
      <c r="M8" s="207">
        <f t="shared" si="1"/>
        <v>23</v>
      </c>
      <c r="N8" s="37">
        <v>23</v>
      </c>
      <c r="O8" s="37"/>
      <c r="P8" s="37"/>
      <c r="Q8" s="71"/>
      <c r="R8" s="207">
        <v>1</v>
      </c>
      <c r="S8" s="37"/>
      <c r="T8" s="37">
        <v>1</v>
      </c>
      <c r="U8" s="37"/>
      <c r="V8" s="71"/>
      <c r="W8" s="207">
        <v>2</v>
      </c>
      <c r="X8" s="37"/>
      <c r="Y8" s="37">
        <v>2</v>
      </c>
      <c r="Z8" s="37"/>
      <c r="AA8" s="198"/>
      <c r="AB8" s="208">
        <f t="shared" si="2"/>
        <v>0.5</v>
      </c>
      <c r="AC8" s="207">
        <v>4</v>
      </c>
      <c r="AD8" s="37">
        <v>3</v>
      </c>
      <c r="AE8" s="37">
        <v>1</v>
      </c>
      <c r="AF8" s="37"/>
      <c r="AG8" s="71"/>
      <c r="AH8" s="207">
        <v>8</v>
      </c>
      <c r="AI8" s="37">
        <v>5</v>
      </c>
      <c r="AJ8" s="37">
        <v>2</v>
      </c>
      <c r="AK8" s="37">
        <v>1</v>
      </c>
      <c r="AL8" s="71"/>
      <c r="AM8" s="207">
        <v>10</v>
      </c>
      <c r="AN8" s="37">
        <v>7</v>
      </c>
      <c r="AO8" s="37">
        <v>2</v>
      </c>
      <c r="AP8" s="37">
        <v>1</v>
      </c>
      <c r="AQ8" s="71"/>
      <c r="AR8" s="207">
        <v>13</v>
      </c>
      <c r="AS8" s="37">
        <v>10</v>
      </c>
      <c r="AT8" s="37">
        <v>2</v>
      </c>
      <c r="AU8" s="37">
        <v>1</v>
      </c>
      <c r="AV8" s="71"/>
      <c r="AW8" s="207">
        <v>14</v>
      </c>
      <c r="AX8" s="37">
        <v>10</v>
      </c>
      <c r="AY8" s="37">
        <v>3</v>
      </c>
      <c r="AZ8" s="37">
        <v>1</v>
      </c>
      <c r="BA8" s="71"/>
      <c r="BB8" s="207">
        <v>16</v>
      </c>
      <c r="BC8" s="37">
        <v>12</v>
      </c>
      <c r="BD8" s="37">
        <v>3</v>
      </c>
      <c r="BE8" s="37">
        <v>1</v>
      </c>
      <c r="BF8" s="71"/>
      <c r="BG8" s="207">
        <v>18</v>
      </c>
      <c r="BH8" s="37">
        <v>12</v>
      </c>
      <c r="BI8" s="37">
        <v>5</v>
      </c>
      <c r="BJ8" s="37">
        <v>1</v>
      </c>
      <c r="BK8" s="71"/>
      <c r="BL8" s="207">
        <v>30</v>
      </c>
      <c r="BM8" s="37">
        <v>15</v>
      </c>
      <c r="BN8" s="37">
        <v>9</v>
      </c>
      <c r="BO8" s="37">
        <v>6</v>
      </c>
      <c r="BP8" s="71"/>
      <c r="BQ8" s="201">
        <v>36</v>
      </c>
      <c r="BR8" s="202">
        <v>18</v>
      </c>
      <c r="BS8" s="202">
        <v>8</v>
      </c>
      <c r="BT8" s="202">
        <v>10</v>
      </c>
      <c r="BU8" s="203"/>
      <c r="BV8" s="201">
        <v>4</v>
      </c>
      <c r="BW8" s="202">
        <v>1</v>
      </c>
      <c r="BX8" s="202">
        <v>1</v>
      </c>
      <c r="BY8" s="202">
        <v>2</v>
      </c>
      <c r="BZ8" s="203"/>
      <c r="CA8" s="201">
        <v>12</v>
      </c>
      <c r="CB8" s="202">
        <v>2</v>
      </c>
      <c r="CC8" s="202">
        <v>8</v>
      </c>
      <c r="CD8" s="202">
        <v>2</v>
      </c>
      <c r="CE8" s="203"/>
      <c r="CF8" s="358">
        <f t="shared" si="0"/>
        <v>0.5</v>
      </c>
    </row>
    <row r="9" spans="1:84" s="76" customFormat="1" ht="45" x14ac:dyDescent="0.25">
      <c r="A9" s="195">
        <v>5017</v>
      </c>
      <c r="B9" s="204" t="s">
        <v>98</v>
      </c>
      <c r="C9" s="351"/>
      <c r="D9" s="198"/>
      <c r="E9" s="198"/>
      <c r="F9" s="198"/>
      <c r="G9" s="198"/>
      <c r="H9" s="352">
        <v>52</v>
      </c>
      <c r="I9" s="198">
        <v>21</v>
      </c>
      <c r="J9" s="198">
        <v>27</v>
      </c>
      <c r="K9" s="198">
        <v>4</v>
      </c>
      <c r="L9" s="198"/>
      <c r="M9" s="352">
        <f t="shared" si="1"/>
        <v>59</v>
      </c>
      <c r="N9" s="198">
        <v>28</v>
      </c>
      <c r="O9" s="198">
        <v>27</v>
      </c>
      <c r="P9" s="198">
        <v>4</v>
      </c>
      <c r="Q9" s="71"/>
      <c r="R9" s="207">
        <v>9</v>
      </c>
      <c r="S9" s="37">
        <v>1</v>
      </c>
      <c r="T9" s="37"/>
      <c r="U9" s="37">
        <v>8</v>
      </c>
      <c r="V9" s="71"/>
      <c r="W9" s="207">
        <v>27</v>
      </c>
      <c r="X9" s="37">
        <v>1</v>
      </c>
      <c r="Y9" s="37"/>
      <c r="Z9" s="37">
        <v>26</v>
      </c>
      <c r="AA9" s="198"/>
      <c r="AB9" s="208">
        <f t="shared" si="2"/>
        <v>0.66666666666666663</v>
      </c>
      <c r="AC9" s="207">
        <v>53</v>
      </c>
      <c r="AD9" s="37">
        <v>3</v>
      </c>
      <c r="AE9" s="37">
        <v>2</v>
      </c>
      <c r="AF9" s="37">
        <v>48</v>
      </c>
      <c r="AG9" s="71"/>
      <c r="AH9" s="207">
        <v>86</v>
      </c>
      <c r="AI9" s="37">
        <v>8</v>
      </c>
      <c r="AJ9" s="37">
        <v>3</v>
      </c>
      <c r="AK9" s="37">
        <v>75</v>
      </c>
      <c r="AL9" s="71"/>
      <c r="AM9" s="207">
        <v>111</v>
      </c>
      <c r="AN9" s="37">
        <v>11</v>
      </c>
      <c r="AO9" s="37">
        <v>3</v>
      </c>
      <c r="AP9" s="37">
        <v>97</v>
      </c>
      <c r="AQ9" s="71"/>
      <c r="AR9" s="207">
        <v>127</v>
      </c>
      <c r="AS9" s="37">
        <v>13</v>
      </c>
      <c r="AT9" s="37">
        <v>3</v>
      </c>
      <c r="AU9" s="37">
        <v>111</v>
      </c>
      <c r="AV9" s="71"/>
      <c r="AW9" s="207">
        <v>158</v>
      </c>
      <c r="AX9" s="37">
        <v>18</v>
      </c>
      <c r="AY9" s="37">
        <v>10</v>
      </c>
      <c r="AZ9" s="37">
        <v>130</v>
      </c>
      <c r="BA9" s="71"/>
      <c r="BB9" s="207">
        <v>196</v>
      </c>
      <c r="BC9" s="37">
        <v>28</v>
      </c>
      <c r="BD9" s="37">
        <v>14</v>
      </c>
      <c r="BE9" s="37">
        <v>154</v>
      </c>
      <c r="BF9" s="71"/>
      <c r="BG9" s="207">
        <v>227</v>
      </c>
      <c r="BH9" s="37">
        <v>35</v>
      </c>
      <c r="BI9" s="37">
        <v>17</v>
      </c>
      <c r="BJ9" s="37">
        <v>175</v>
      </c>
      <c r="BK9" s="71"/>
      <c r="BL9" s="207">
        <v>255</v>
      </c>
      <c r="BM9" s="37">
        <v>39</v>
      </c>
      <c r="BN9" s="37">
        <v>17</v>
      </c>
      <c r="BO9" s="37">
        <v>199</v>
      </c>
      <c r="BP9" s="71"/>
      <c r="BQ9" s="201">
        <v>281</v>
      </c>
      <c r="BR9" s="202">
        <v>40</v>
      </c>
      <c r="BS9" s="202">
        <v>18</v>
      </c>
      <c r="BT9" s="202">
        <v>223</v>
      </c>
      <c r="BU9" s="203"/>
      <c r="BV9" s="201">
        <v>22</v>
      </c>
      <c r="BW9" s="202">
        <v>3</v>
      </c>
      <c r="BX9" s="202">
        <v>1</v>
      </c>
      <c r="BY9" s="202">
        <v>18</v>
      </c>
      <c r="BZ9" s="203"/>
      <c r="CA9" s="201">
        <v>49</v>
      </c>
      <c r="CB9" s="202">
        <v>4</v>
      </c>
      <c r="CC9" s="202">
        <v>2</v>
      </c>
      <c r="CD9" s="202">
        <v>43</v>
      </c>
      <c r="CE9" s="203"/>
      <c r="CF9" s="358">
        <f t="shared" si="0"/>
        <v>0.38028169014084506</v>
      </c>
    </row>
    <row r="10" spans="1:84" s="76" customFormat="1" ht="45" x14ac:dyDescent="0.25">
      <c r="A10" s="195">
        <v>6016</v>
      </c>
      <c r="B10" s="204" t="s">
        <v>94</v>
      </c>
      <c r="C10" s="351"/>
      <c r="D10" s="198"/>
      <c r="E10" s="198"/>
      <c r="F10" s="198"/>
      <c r="G10" s="198"/>
      <c r="H10" s="352">
        <v>10</v>
      </c>
      <c r="I10" s="198">
        <v>10</v>
      </c>
      <c r="J10" s="198"/>
      <c r="K10" s="198"/>
      <c r="L10" s="198"/>
      <c r="M10" s="352">
        <f t="shared" si="1"/>
        <v>33</v>
      </c>
      <c r="N10" s="198">
        <v>33</v>
      </c>
      <c r="O10" s="198"/>
      <c r="P10" s="198"/>
      <c r="Q10" s="71"/>
      <c r="R10" s="207">
        <v>14</v>
      </c>
      <c r="S10" s="37">
        <v>14</v>
      </c>
      <c r="T10" s="37"/>
      <c r="U10" s="37"/>
      <c r="V10" s="71"/>
      <c r="W10" s="207">
        <v>38</v>
      </c>
      <c r="X10" s="37">
        <v>36</v>
      </c>
      <c r="Y10" s="37"/>
      <c r="Z10" s="37">
        <v>2</v>
      </c>
      <c r="AA10" s="198"/>
      <c r="AB10" s="208">
        <f t="shared" si="2"/>
        <v>0.63157894736842102</v>
      </c>
      <c r="AC10" s="207">
        <v>62</v>
      </c>
      <c r="AD10" s="37">
        <v>60</v>
      </c>
      <c r="AE10" s="37"/>
      <c r="AF10" s="37">
        <v>2</v>
      </c>
      <c r="AG10" s="71"/>
      <c r="AH10" s="207">
        <v>128</v>
      </c>
      <c r="AI10" s="37">
        <v>125</v>
      </c>
      <c r="AJ10" s="37"/>
      <c r="AK10" s="37">
        <v>3</v>
      </c>
      <c r="AL10" s="71"/>
      <c r="AM10" s="207">
        <v>180</v>
      </c>
      <c r="AN10" s="37">
        <v>177</v>
      </c>
      <c r="AO10" s="37"/>
      <c r="AP10" s="37">
        <v>3</v>
      </c>
      <c r="AQ10" s="71"/>
      <c r="AR10" s="207">
        <v>216</v>
      </c>
      <c r="AS10" s="37">
        <v>213</v>
      </c>
      <c r="AT10" s="37"/>
      <c r="AU10" s="37">
        <v>3</v>
      </c>
      <c r="AV10" s="71"/>
      <c r="AW10" s="199">
        <v>261</v>
      </c>
      <c r="AX10" s="37">
        <v>258</v>
      </c>
      <c r="AY10" s="37"/>
      <c r="AZ10" s="37">
        <v>3</v>
      </c>
      <c r="BA10" s="71"/>
      <c r="BB10" s="199">
        <v>293</v>
      </c>
      <c r="BC10" s="37">
        <v>288</v>
      </c>
      <c r="BD10" s="37"/>
      <c r="BE10" s="37">
        <v>5</v>
      </c>
      <c r="BF10" s="71"/>
      <c r="BG10" s="199">
        <v>320</v>
      </c>
      <c r="BH10" s="37">
        <v>315</v>
      </c>
      <c r="BI10" s="37"/>
      <c r="BJ10" s="37">
        <v>5</v>
      </c>
      <c r="BK10" s="71"/>
      <c r="BL10" s="199">
        <v>349</v>
      </c>
      <c r="BM10" s="37">
        <v>344</v>
      </c>
      <c r="BN10" s="37"/>
      <c r="BO10" s="37">
        <v>5</v>
      </c>
      <c r="BP10" s="71"/>
      <c r="BQ10" s="201">
        <v>388</v>
      </c>
      <c r="BR10" s="202">
        <v>383</v>
      </c>
      <c r="BS10" s="202"/>
      <c r="BT10" s="202">
        <v>5</v>
      </c>
      <c r="BU10" s="203"/>
      <c r="BV10" s="201">
        <v>47</v>
      </c>
      <c r="BW10" s="202">
        <v>47</v>
      </c>
      <c r="BX10" s="202"/>
      <c r="BY10" s="202"/>
      <c r="BZ10" s="203"/>
      <c r="CA10" s="201">
        <v>88</v>
      </c>
      <c r="CB10" s="202">
        <v>88</v>
      </c>
      <c r="CC10" s="202"/>
      <c r="CD10" s="202"/>
      <c r="CE10" s="203"/>
      <c r="CF10" s="358">
        <f t="shared" si="0"/>
        <v>0.3037037037037037</v>
      </c>
    </row>
    <row r="11" spans="1:84" s="76" customFormat="1" ht="60" x14ac:dyDescent="0.25">
      <c r="A11" s="158">
        <v>6013</v>
      </c>
      <c r="B11" s="160" t="s">
        <v>55</v>
      </c>
      <c r="C11" s="209">
        <v>12</v>
      </c>
      <c r="D11" s="113"/>
      <c r="E11" s="113"/>
      <c r="F11" s="113"/>
      <c r="G11" s="13"/>
      <c r="H11" s="113"/>
      <c r="I11" s="113"/>
      <c r="J11" s="113"/>
      <c r="K11" s="113"/>
      <c r="L11" s="129"/>
      <c r="M11" s="39">
        <f t="shared" si="1"/>
        <v>1</v>
      </c>
      <c r="N11" s="113">
        <v>1</v>
      </c>
      <c r="O11" s="113"/>
      <c r="P11" s="113"/>
      <c r="Q11" s="129"/>
      <c r="R11" s="39">
        <v>13</v>
      </c>
      <c r="S11" s="113">
        <v>13</v>
      </c>
      <c r="T11" s="113"/>
      <c r="U11" s="113"/>
      <c r="V11" s="129"/>
      <c r="W11" s="39">
        <v>20</v>
      </c>
      <c r="X11" s="113">
        <v>20</v>
      </c>
      <c r="Y11" s="113"/>
      <c r="Z11" s="113"/>
      <c r="AA11" s="13"/>
      <c r="AB11" s="151">
        <f t="shared" si="2"/>
        <v>0.35</v>
      </c>
      <c r="AC11" s="39">
        <v>25</v>
      </c>
      <c r="AD11" s="113">
        <v>25</v>
      </c>
      <c r="AE11" s="113"/>
      <c r="AF11" s="113"/>
      <c r="AG11" s="129"/>
      <c r="AH11" s="39">
        <v>43</v>
      </c>
      <c r="AI11" s="113">
        <v>43</v>
      </c>
      <c r="AJ11" s="113"/>
      <c r="AK11" s="113"/>
      <c r="AL11" s="129"/>
      <c r="AM11" s="39">
        <v>53</v>
      </c>
      <c r="AN11" s="113">
        <v>53</v>
      </c>
      <c r="AO11" s="113"/>
      <c r="AP11" s="113"/>
      <c r="AQ11" s="129"/>
      <c r="AR11" s="39">
        <v>55</v>
      </c>
      <c r="AS11" s="113">
        <v>55</v>
      </c>
      <c r="AT11" s="113"/>
      <c r="AU11" s="113"/>
      <c r="AV11" s="129"/>
      <c r="AW11" s="39">
        <v>66</v>
      </c>
      <c r="AX11" s="113">
        <v>66</v>
      </c>
      <c r="AY11" s="113"/>
      <c r="AZ11" s="113"/>
      <c r="BA11" s="129"/>
      <c r="BB11" s="39">
        <v>101</v>
      </c>
      <c r="BC11" s="113">
        <v>101</v>
      </c>
      <c r="BD11" s="113"/>
      <c r="BE11" s="113"/>
      <c r="BF11" s="129"/>
      <c r="BG11" s="39">
        <v>114</v>
      </c>
      <c r="BH11" s="113">
        <v>114</v>
      </c>
      <c r="BI11" s="113"/>
      <c r="BJ11" s="113"/>
      <c r="BK11" s="129"/>
      <c r="BL11" s="39">
        <v>120</v>
      </c>
      <c r="BM11" s="113">
        <v>120</v>
      </c>
      <c r="BN11" s="113"/>
      <c r="BO11" s="113"/>
      <c r="BP11" s="129"/>
      <c r="BQ11" s="141">
        <v>120</v>
      </c>
      <c r="BR11" s="140">
        <v>120</v>
      </c>
      <c r="BS11" s="140"/>
      <c r="BT11" s="140"/>
      <c r="BU11" s="142"/>
      <c r="BV11" s="141">
        <v>19</v>
      </c>
      <c r="BW11" s="140">
        <v>19</v>
      </c>
      <c r="BX11" s="140"/>
      <c r="BY11" s="140"/>
      <c r="BZ11" s="142"/>
      <c r="CA11" s="141">
        <v>33</v>
      </c>
      <c r="CB11" s="140">
        <v>33</v>
      </c>
      <c r="CC11" s="140"/>
      <c r="CD11" s="140"/>
      <c r="CE11" s="142"/>
      <c r="CF11" s="354">
        <f t="shared" si="0"/>
        <v>0.26923076923076922</v>
      </c>
    </row>
    <row r="12" spans="1:84" s="76" customFormat="1" ht="75.75" thickBot="1" x14ac:dyDescent="0.3">
      <c r="A12" s="158">
        <v>9401</v>
      </c>
      <c r="B12" s="160" t="s">
        <v>57</v>
      </c>
      <c r="C12" s="209"/>
      <c r="D12" s="113"/>
      <c r="E12" s="113"/>
      <c r="F12" s="113"/>
      <c r="G12" s="13"/>
      <c r="H12" s="113"/>
      <c r="I12" s="113"/>
      <c r="J12" s="113"/>
      <c r="K12" s="113"/>
      <c r="L12" s="129"/>
      <c r="M12" s="39">
        <f t="shared" si="1"/>
        <v>0</v>
      </c>
      <c r="N12" s="113"/>
      <c r="O12" s="113"/>
      <c r="P12" s="113"/>
      <c r="Q12" s="129"/>
      <c r="R12" s="39">
        <v>5</v>
      </c>
      <c r="S12" s="113">
        <v>2</v>
      </c>
      <c r="T12" s="113">
        <v>2</v>
      </c>
      <c r="U12" s="113"/>
      <c r="V12" s="129"/>
      <c r="W12" s="39">
        <v>9</v>
      </c>
      <c r="X12" s="113">
        <v>2</v>
      </c>
      <c r="Y12" s="113">
        <v>5</v>
      </c>
      <c r="Z12" s="113">
        <v>2</v>
      </c>
      <c r="AA12" s="13"/>
      <c r="AB12" s="151">
        <f t="shared" si="2"/>
        <v>0.44444444444444442</v>
      </c>
      <c r="AC12" s="39">
        <v>13</v>
      </c>
      <c r="AD12" s="113">
        <v>11</v>
      </c>
      <c r="AE12" s="113"/>
      <c r="AF12" s="113">
        <v>2</v>
      </c>
      <c r="AG12" s="129"/>
      <c r="AH12" s="39">
        <v>29</v>
      </c>
      <c r="AI12" s="113">
        <v>20</v>
      </c>
      <c r="AJ12" s="113">
        <v>6</v>
      </c>
      <c r="AK12" s="113">
        <v>3</v>
      </c>
      <c r="AL12" s="129"/>
      <c r="AM12" s="39">
        <v>36</v>
      </c>
      <c r="AN12" s="113">
        <v>23</v>
      </c>
      <c r="AO12" s="113">
        <v>6</v>
      </c>
      <c r="AP12" s="113">
        <v>7</v>
      </c>
      <c r="AQ12" s="129"/>
      <c r="AR12" s="39">
        <v>40</v>
      </c>
      <c r="AS12" s="113">
        <v>24</v>
      </c>
      <c r="AT12" s="113">
        <v>6</v>
      </c>
      <c r="AU12" s="113">
        <v>10</v>
      </c>
      <c r="AV12" s="129"/>
      <c r="AW12" s="39">
        <v>50</v>
      </c>
      <c r="AX12" s="113">
        <v>34</v>
      </c>
      <c r="AY12" s="113">
        <v>6</v>
      </c>
      <c r="AZ12" s="113">
        <v>10</v>
      </c>
      <c r="BA12" s="129"/>
      <c r="BB12" s="39">
        <v>52</v>
      </c>
      <c r="BC12" s="113">
        <v>36</v>
      </c>
      <c r="BD12" s="113">
        <v>6</v>
      </c>
      <c r="BE12" s="113">
        <v>10</v>
      </c>
      <c r="BF12" s="129"/>
      <c r="BG12" s="39">
        <v>63</v>
      </c>
      <c r="BH12" s="113">
        <v>46</v>
      </c>
      <c r="BI12" s="113">
        <v>7</v>
      </c>
      <c r="BJ12" s="113">
        <v>10</v>
      </c>
      <c r="BK12" s="129"/>
      <c r="BL12" s="39">
        <v>79</v>
      </c>
      <c r="BM12" s="113">
        <v>61</v>
      </c>
      <c r="BN12" s="113">
        <v>7</v>
      </c>
      <c r="BO12" s="113">
        <v>11</v>
      </c>
      <c r="BP12" s="129"/>
      <c r="BQ12" s="141">
        <v>112</v>
      </c>
      <c r="BR12" s="140">
        <v>88</v>
      </c>
      <c r="BS12" s="140">
        <v>9</v>
      </c>
      <c r="BT12" s="140">
        <v>15</v>
      </c>
      <c r="BU12" s="142"/>
      <c r="BV12" s="141">
        <v>22</v>
      </c>
      <c r="BW12" s="140">
        <v>22</v>
      </c>
      <c r="BX12" s="140"/>
      <c r="BY12" s="140"/>
      <c r="BZ12" s="142"/>
      <c r="CA12" s="141">
        <v>37</v>
      </c>
      <c r="CB12" s="140">
        <v>37</v>
      </c>
      <c r="CC12" s="140"/>
      <c r="CD12" s="140"/>
      <c r="CE12" s="142"/>
      <c r="CF12" s="354">
        <f t="shared" si="0"/>
        <v>0.25423728813559321</v>
      </c>
    </row>
    <row r="13" spans="1:84" s="76" customFormat="1" ht="60" x14ac:dyDescent="0.25">
      <c r="A13" s="158">
        <v>4018</v>
      </c>
      <c r="B13" s="160" t="s">
        <v>235</v>
      </c>
      <c r="C13" s="350"/>
      <c r="D13" s="138"/>
      <c r="E13" s="138"/>
      <c r="F13" s="138"/>
      <c r="G13" s="75"/>
      <c r="H13" s="138"/>
      <c r="I13" s="138"/>
      <c r="J13" s="138"/>
      <c r="K13" s="138"/>
      <c r="L13" s="130"/>
      <c r="M13" s="353"/>
      <c r="N13" s="138"/>
      <c r="O13" s="138"/>
      <c r="P13" s="138"/>
      <c r="Q13" s="130"/>
      <c r="R13" s="39"/>
      <c r="S13" s="113"/>
      <c r="T13" s="113"/>
      <c r="U13" s="113"/>
      <c r="V13" s="129"/>
      <c r="W13" s="39"/>
      <c r="X13" s="113"/>
      <c r="Y13" s="113"/>
      <c r="Z13" s="113"/>
      <c r="AA13" s="13"/>
      <c r="AB13" s="151"/>
      <c r="AC13" s="39"/>
      <c r="AD13" s="113"/>
      <c r="AE13" s="113"/>
      <c r="AF13" s="113"/>
      <c r="AG13" s="129"/>
      <c r="AH13" s="39"/>
      <c r="AI13" s="113"/>
      <c r="AJ13" s="113"/>
      <c r="AK13" s="113"/>
      <c r="AL13" s="129"/>
      <c r="AM13" s="39"/>
      <c r="AN13" s="113"/>
      <c r="AO13" s="113"/>
      <c r="AP13" s="113"/>
      <c r="AQ13" s="129"/>
      <c r="AR13" s="39"/>
      <c r="AS13" s="113"/>
      <c r="AT13" s="113"/>
      <c r="AU13" s="113"/>
      <c r="AV13" s="129"/>
      <c r="AW13" s="39">
        <v>20</v>
      </c>
      <c r="AX13" s="113">
        <v>2</v>
      </c>
      <c r="AY13" s="113">
        <v>18</v>
      </c>
      <c r="AZ13" s="113"/>
      <c r="BA13" s="129"/>
      <c r="BB13" s="39">
        <v>24</v>
      </c>
      <c r="BC13" s="113">
        <v>2</v>
      </c>
      <c r="BD13" s="113">
        <v>22</v>
      </c>
      <c r="BE13" s="113"/>
      <c r="BF13" s="129"/>
      <c r="BG13" s="39">
        <v>24</v>
      </c>
      <c r="BH13" s="113">
        <v>2</v>
      </c>
      <c r="BI13" s="113">
        <v>22</v>
      </c>
      <c r="BJ13" s="113"/>
      <c r="BK13" s="129"/>
      <c r="BL13" s="39">
        <v>24</v>
      </c>
      <c r="BM13" s="113">
        <v>2</v>
      </c>
      <c r="BN13" s="113">
        <v>22</v>
      </c>
      <c r="BO13" s="113"/>
      <c r="BP13" s="129"/>
      <c r="BQ13" s="141">
        <v>29</v>
      </c>
      <c r="BR13" s="140">
        <v>3</v>
      </c>
      <c r="BS13" s="140">
        <v>25</v>
      </c>
      <c r="BT13" s="140">
        <v>1</v>
      </c>
      <c r="BU13" s="142"/>
      <c r="BV13" s="141">
        <v>7</v>
      </c>
      <c r="BW13" s="140"/>
      <c r="BX13" s="140">
        <v>7</v>
      </c>
      <c r="BY13" s="140"/>
      <c r="BZ13" s="142"/>
      <c r="CA13" s="141">
        <v>11</v>
      </c>
      <c r="CB13" s="140"/>
      <c r="CC13" s="140">
        <v>11</v>
      </c>
      <c r="CD13" s="140"/>
      <c r="CE13" s="142"/>
      <c r="CF13" s="354">
        <f t="shared" si="0"/>
        <v>0.22222222222222221</v>
      </c>
    </row>
    <row r="14" spans="1:84" s="76" customFormat="1" ht="60" x14ac:dyDescent="0.25">
      <c r="A14" s="359">
        <v>6007</v>
      </c>
      <c r="B14" s="360" t="s">
        <v>106</v>
      </c>
      <c r="C14" s="361">
        <v>5</v>
      </c>
      <c r="D14" s="362"/>
      <c r="E14" s="362"/>
      <c r="F14" s="362"/>
      <c r="G14" s="363"/>
      <c r="H14" s="364">
        <v>2</v>
      </c>
      <c r="I14" s="362">
        <v>1</v>
      </c>
      <c r="J14" s="362"/>
      <c r="K14" s="362">
        <v>1</v>
      </c>
      <c r="L14" s="365"/>
      <c r="M14" s="366">
        <f>SUM(N14:P14)</f>
        <v>6</v>
      </c>
      <c r="N14" s="362">
        <v>6</v>
      </c>
      <c r="O14" s="362"/>
      <c r="P14" s="362"/>
      <c r="Q14" s="365"/>
      <c r="R14" s="366">
        <v>6</v>
      </c>
      <c r="S14" s="362">
        <v>6</v>
      </c>
      <c r="T14" s="362"/>
      <c r="U14" s="362"/>
      <c r="V14" s="365"/>
      <c r="W14" s="366">
        <v>11</v>
      </c>
      <c r="X14" s="362">
        <v>11</v>
      </c>
      <c r="Y14" s="362"/>
      <c r="Z14" s="362"/>
      <c r="AA14" s="363"/>
      <c r="AB14" s="367">
        <f>(W14-R14)/W14</f>
        <v>0.45454545454545453</v>
      </c>
      <c r="AC14" s="366">
        <v>16</v>
      </c>
      <c r="AD14" s="362">
        <v>16</v>
      </c>
      <c r="AE14" s="362"/>
      <c r="AF14" s="362"/>
      <c r="AG14" s="365"/>
      <c r="AH14" s="366">
        <v>18</v>
      </c>
      <c r="AI14" s="362">
        <v>18</v>
      </c>
      <c r="AJ14" s="362"/>
      <c r="AK14" s="362"/>
      <c r="AL14" s="365"/>
      <c r="AM14" s="366">
        <v>19</v>
      </c>
      <c r="AN14" s="362">
        <v>19</v>
      </c>
      <c r="AO14" s="362"/>
      <c r="AP14" s="362"/>
      <c r="AQ14" s="365"/>
      <c r="AR14" s="366">
        <v>24</v>
      </c>
      <c r="AS14" s="362">
        <v>24</v>
      </c>
      <c r="AT14" s="362"/>
      <c r="AU14" s="362"/>
      <c r="AV14" s="365"/>
      <c r="AW14" s="366">
        <v>31</v>
      </c>
      <c r="AX14" s="362">
        <v>31</v>
      </c>
      <c r="AY14" s="362"/>
      <c r="AZ14" s="362"/>
      <c r="BA14" s="365"/>
      <c r="BB14" s="366">
        <v>35</v>
      </c>
      <c r="BC14" s="362">
        <v>35</v>
      </c>
      <c r="BD14" s="362"/>
      <c r="BE14" s="362"/>
      <c r="BF14" s="365"/>
      <c r="BG14" s="366">
        <v>41</v>
      </c>
      <c r="BH14" s="362">
        <v>40</v>
      </c>
      <c r="BI14" s="362"/>
      <c r="BJ14" s="362">
        <v>1</v>
      </c>
      <c r="BK14" s="365"/>
      <c r="BL14" s="366">
        <v>41</v>
      </c>
      <c r="BM14" s="362">
        <v>40</v>
      </c>
      <c r="BN14" s="362"/>
      <c r="BO14" s="362">
        <v>1</v>
      </c>
      <c r="BP14" s="365"/>
      <c r="BQ14" s="368">
        <v>44</v>
      </c>
      <c r="BR14" s="369">
        <v>44</v>
      </c>
      <c r="BS14" s="369"/>
      <c r="BT14" s="369"/>
      <c r="BU14" s="370"/>
      <c r="BV14" s="368">
        <v>3</v>
      </c>
      <c r="BW14" s="369">
        <v>3</v>
      </c>
      <c r="BX14" s="369"/>
      <c r="BY14" s="369"/>
      <c r="BZ14" s="370"/>
      <c r="CA14" s="368">
        <v>4</v>
      </c>
      <c r="CB14" s="369">
        <v>4</v>
      </c>
      <c r="CC14" s="369"/>
      <c r="CD14" s="369"/>
      <c r="CE14" s="370"/>
      <c r="CF14" s="371">
        <f t="shared" si="0"/>
        <v>0.14285714285714285</v>
      </c>
    </row>
    <row r="15" spans="1:84" s="76" customFormat="1" ht="45" x14ac:dyDescent="0.25">
      <c r="A15" s="210">
        <v>6025</v>
      </c>
      <c r="B15" s="211" t="s">
        <v>110</v>
      </c>
      <c r="C15" s="214"/>
      <c r="D15" s="128"/>
      <c r="E15" s="128"/>
      <c r="F15" s="128"/>
      <c r="G15" s="128"/>
      <c r="H15" s="128">
        <v>4</v>
      </c>
      <c r="I15" s="128">
        <v>4</v>
      </c>
      <c r="J15" s="128"/>
      <c r="K15" s="128"/>
      <c r="L15" s="128">
        <v>4</v>
      </c>
      <c r="M15" s="128">
        <f>SUM(N15:P15)</f>
        <v>7</v>
      </c>
      <c r="N15" s="128">
        <v>7</v>
      </c>
      <c r="O15" s="128"/>
      <c r="P15" s="128"/>
      <c r="Q15" s="128">
        <v>4</v>
      </c>
      <c r="R15" s="213">
        <v>0</v>
      </c>
      <c r="S15" s="12"/>
      <c r="T15" s="12"/>
      <c r="U15" s="12"/>
      <c r="V15" s="128"/>
      <c r="W15" s="213">
        <v>0</v>
      </c>
      <c r="X15" s="12"/>
      <c r="Y15" s="12"/>
      <c r="Z15" s="12"/>
      <c r="AA15" s="212"/>
      <c r="AB15" s="214">
        <v>0</v>
      </c>
      <c r="AC15" s="213">
        <v>1</v>
      </c>
      <c r="AD15" s="12">
        <v>1</v>
      </c>
      <c r="AE15" s="12"/>
      <c r="AF15" s="12"/>
      <c r="AG15" s="128"/>
      <c r="AH15" s="213">
        <v>2</v>
      </c>
      <c r="AI15" s="12">
        <v>2</v>
      </c>
      <c r="AJ15" s="12"/>
      <c r="AK15" s="12"/>
      <c r="AL15" s="128"/>
      <c r="AM15" s="213">
        <v>2</v>
      </c>
      <c r="AN15" s="12">
        <v>2</v>
      </c>
      <c r="AO15" s="12"/>
      <c r="AP15" s="12"/>
      <c r="AQ15" s="128"/>
      <c r="AR15" s="213">
        <v>2</v>
      </c>
      <c r="AS15" s="12">
        <v>2</v>
      </c>
      <c r="AT15" s="12"/>
      <c r="AU15" s="12"/>
      <c r="AV15" s="128"/>
      <c r="AW15" s="213">
        <v>2</v>
      </c>
      <c r="AX15" s="12">
        <v>2</v>
      </c>
      <c r="AY15" s="12"/>
      <c r="AZ15" s="12"/>
      <c r="BA15" s="128"/>
      <c r="BB15" s="213">
        <v>2</v>
      </c>
      <c r="BC15" s="12">
        <v>2</v>
      </c>
      <c r="BD15" s="12"/>
      <c r="BE15" s="12"/>
      <c r="BF15" s="128"/>
      <c r="BG15" s="213">
        <v>4</v>
      </c>
      <c r="BH15" s="12">
        <v>4</v>
      </c>
      <c r="BI15" s="12"/>
      <c r="BJ15" s="12"/>
      <c r="BK15" s="128"/>
      <c r="BL15" s="213">
        <v>5</v>
      </c>
      <c r="BM15" s="12">
        <v>5</v>
      </c>
      <c r="BN15" s="12"/>
      <c r="BO15" s="12"/>
      <c r="BP15" s="128"/>
      <c r="BQ15" s="215">
        <v>7</v>
      </c>
      <c r="BR15" s="216">
        <v>7</v>
      </c>
      <c r="BS15" s="216"/>
      <c r="BT15" s="216"/>
      <c r="BU15" s="217"/>
      <c r="BV15" s="215">
        <v>0</v>
      </c>
      <c r="BW15" s="216"/>
      <c r="BX15" s="216"/>
      <c r="BY15" s="216"/>
      <c r="BZ15" s="217"/>
      <c r="CA15" s="215">
        <v>0</v>
      </c>
      <c r="CB15" s="216"/>
      <c r="CC15" s="216"/>
      <c r="CD15" s="216"/>
      <c r="CE15" s="217"/>
      <c r="CF15" s="355">
        <v>0</v>
      </c>
    </row>
    <row r="16" spans="1:84" s="76" customFormat="1" ht="45.75" thickBot="1" x14ac:dyDescent="0.3">
      <c r="A16" s="210">
        <v>6008</v>
      </c>
      <c r="B16" s="218" t="s">
        <v>60</v>
      </c>
      <c r="C16" s="220"/>
      <c r="D16" s="221"/>
      <c r="E16" s="221"/>
      <c r="F16" s="222"/>
      <c r="G16" s="223"/>
      <c r="H16" s="224">
        <v>3</v>
      </c>
      <c r="I16" s="221"/>
      <c r="J16" s="221">
        <v>3</v>
      </c>
      <c r="K16" s="222"/>
      <c r="L16" s="225"/>
      <c r="M16" s="226">
        <f>SUM(N16:P16)</f>
        <v>3</v>
      </c>
      <c r="N16" s="221"/>
      <c r="O16" s="221">
        <v>3</v>
      </c>
      <c r="P16" s="222"/>
      <c r="Q16" s="225"/>
      <c r="R16" s="219">
        <v>0</v>
      </c>
      <c r="S16" s="12"/>
      <c r="T16" s="12"/>
      <c r="U16" s="12"/>
      <c r="V16" s="128"/>
      <c r="W16" s="219">
        <v>1</v>
      </c>
      <c r="X16" s="12">
        <v>1</v>
      </c>
      <c r="Y16" s="12"/>
      <c r="Z16" s="12"/>
      <c r="AA16" s="212"/>
      <c r="AB16" s="227">
        <f>(W16-R16)/W16</f>
        <v>1</v>
      </c>
      <c r="AC16" s="219">
        <v>2</v>
      </c>
      <c r="AD16" s="12">
        <v>2</v>
      </c>
      <c r="AE16" s="12"/>
      <c r="AF16" s="12"/>
      <c r="AG16" s="128"/>
      <c r="AH16" s="219">
        <v>2</v>
      </c>
      <c r="AI16" s="12">
        <v>2</v>
      </c>
      <c r="AJ16" s="12"/>
      <c r="AK16" s="12"/>
      <c r="AL16" s="128"/>
      <c r="AM16" s="219">
        <v>2</v>
      </c>
      <c r="AN16" s="12">
        <v>2</v>
      </c>
      <c r="AO16" s="12"/>
      <c r="AP16" s="12"/>
      <c r="AQ16" s="128"/>
      <c r="AR16" s="219">
        <v>3</v>
      </c>
      <c r="AS16" s="12">
        <v>3</v>
      </c>
      <c r="AT16" s="12"/>
      <c r="AU16" s="12"/>
      <c r="AV16" s="128"/>
      <c r="AW16" s="219">
        <v>3</v>
      </c>
      <c r="AX16" s="12">
        <v>3</v>
      </c>
      <c r="AY16" s="12"/>
      <c r="AZ16" s="12"/>
      <c r="BA16" s="128"/>
      <c r="BB16" s="219">
        <v>3</v>
      </c>
      <c r="BC16" s="12">
        <v>3</v>
      </c>
      <c r="BD16" s="12"/>
      <c r="BE16" s="12"/>
      <c r="BF16" s="128"/>
      <c r="BG16" s="219">
        <v>5</v>
      </c>
      <c r="BH16" s="12">
        <v>5</v>
      </c>
      <c r="BI16" s="12"/>
      <c r="BJ16" s="12"/>
      <c r="BK16" s="128"/>
      <c r="BL16" s="219">
        <v>6</v>
      </c>
      <c r="BM16" s="12">
        <v>6</v>
      </c>
      <c r="BN16" s="12"/>
      <c r="BO16" s="12"/>
      <c r="BP16" s="128"/>
      <c r="BQ16" s="215">
        <v>6</v>
      </c>
      <c r="BR16" s="216">
        <v>6</v>
      </c>
      <c r="BS16" s="216"/>
      <c r="BT16" s="216"/>
      <c r="BU16" s="217"/>
      <c r="BV16" s="215">
        <v>0</v>
      </c>
      <c r="BW16" s="216"/>
      <c r="BX16" s="216"/>
      <c r="BY16" s="216"/>
      <c r="BZ16" s="217"/>
      <c r="CA16" s="215">
        <v>0</v>
      </c>
      <c r="CB16" s="216"/>
      <c r="CC16" s="216"/>
      <c r="CD16" s="216"/>
      <c r="CE16" s="217"/>
      <c r="CF16" s="355">
        <v>0</v>
      </c>
    </row>
    <row r="17" spans="1:84" s="76" customFormat="1" ht="45.75" thickBot="1" x14ac:dyDescent="0.3">
      <c r="A17" s="159">
        <v>5018</v>
      </c>
      <c r="B17" s="161" t="s">
        <v>112</v>
      </c>
      <c r="C17" s="146"/>
      <c r="D17" s="136"/>
      <c r="E17" s="136"/>
      <c r="F17" s="136"/>
      <c r="G17" s="136"/>
      <c r="H17" s="137">
        <v>30</v>
      </c>
      <c r="I17" s="136">
        <v>16</v>
      </c>
      <c r="J17" s="136">
        <v>6</v>
      </c>
      <c r="K17" s="136">
        <v>8</v>
      </c>
      <c r="L17" s="136"/>
      <c r="M17" s="137">
        <f>SUM(N17:P17)</f>
        <v>52</v>
      </c>
      <c r="N17" s="136">
        <v>52</v>
      </c>
      <c r="O17" s="136"/>
      <c r="P17" s="136"/>
      <c r="Q17" s="139"/>
      <c r="R17" s="147">
        <v>0</v>
      </c>
      <c r="S17" s="148"/>
      <c r="T17" s="148"/>
      <c r="U17" s="148"/>
      <c r="V17" s="150"/>
      <c r="W17" s="147">
        <v>0</v>
      </c>
      <c r="X17" s="148"/>
      <c r="Y17" s="148"/>
      <c r="Z17" s="148"/>
      <c r="AA17" s="149"/>
      <c r="AB17" s="152">
        <v>0</v>
      </c>
      <c r="AC17" s="147">
        <v>0</v>
      </c>
      <c r="AD17" s="148"/>
      <c r="AE17" s="148"/>
      <c r="AF17" s="148"/>
      <c r="AG17" s="150"/>
      <c r="AH17" s="147">
        <v>0</v>
      </c>
      <c r="AI17" s="148"/>
      <c r="AJ17" s="148"/>
      <c r="AK17" s="148"/>
      <c r="AL17" s="150"/>
      <c r="AM17" s="147">
        <v>0</v>
      </c>
      <c r="AN17" s="148"/>
      <c r="AO17" s="148"/>
      <c r="AP17" s="148"/>
      <c r="AQ17" s="150"/>
      <c r="AR17" s="147">
        <v>0</v>
      </c>
      <c r="AS17" s="148"/>
      <c r="AT17" s="148"/>
      <c r="AU17" s="148"/>
      <c r="AV17" s="150"/>
      <c r="AW17" s="154">
        <v>0</v>
      </c>
      <c r="AX17" s="148"/>
      <c r="AY17" s="148"/>
      <c r="AZ17" s="148"/>
      <c r="BA17" s="150"/>
      <c r="BB17" s="154">
        <v>0</v>
      </c>
      <c r="BC17" s="148"/>
      <c r="BD17" s="148"/>
      <c r="BE17" s="148"/>
      <c r="BF17" s="150"/>
      <c r="BG17" s="154">
        <v>0</v>
      </c>
      <c r="BH17" s="148"/>
      <c r="BI17" s="148"/>
      <c r="BJ17" s="148"/>
      <c r="BK17" s="150"/>
      <c r="BL17" s="154">
        <v>0</v>
      </c>
      <c r="BM17" s="148"/>
      <c r="BN17" s="148"/>
      <c r="BO17" s="148"/>
      <c r="BP17" s="150"/>
      <c r="BQ17" s="143">
        <v>0</v>
      </c>
      <c r="BR17" s="144"/>
      <c r="BS17" s="144"/>
      <c r="BT17" s="144"/>
      <c r="BU17" s="145"/>
      <c r="BV17" s="143">
        <v>0</v>
      </c>
      <c r="BW17" s="144"/>
      <c r="BX17" s="144"/>
      <c r="BY17" s="144"/>
      <c r="BZ17" s="145"/>
      <c r="CA17" s="143">
        <v>0</v>
      </c>
      <c r="CB17" s="144"/>
      <c r="CC17" s="144"/>
      <c r="CD17" s="144"/>
      <c r="CE17" s="145"/>
      <c r="CF17" s="356">
        <v>0</v>
      </c>
    </row>
  </sheetData>
  <sortState ref="A4:CF17">
    <sortCondition descending="1" ref="CF4"/>
  </sortState>
  <mergeCells count="18">
    <mergeCell ref="CA2:CE2"/>
    <mergeCell ref="R2:V2"/>
    <mergeCell ref="AW2:BA2"/>
    <mergeCell ref="AR2:AV2"/>
    <mergeCell ref="AM2:AQ2"/>
    <mergeCell ref="AH2:AL2"/>
    <mergeCell ref="BG2:BK2"/>
    <mergeCell ref="BB2:BF2"/>
    <mergeCell ref="W2:AA2"/>
    <mergeCell ref="AC2:AG2"/>
    <mergeCell ref="BV2:BZ2"/>
    <mergeCell ref="BQ2:BU2"/>
    <mergeCell ref="BL2:BP2"/>
    <mergeCell ref="A2:A3"/>
    <mergeCell ref="B2:B3"/>
    <mergeCell ref="C2:G2"/>
    <mergeCell ref="H2:L2"/>
    <mergeCell ref="M2:Q2"/>
  </mergeCells>
  <pageMargins left="0" right="0" top="0.15748031496062992" bottom="0.15748031496062992" header="0.31496062992125984" footer="0.31496062992125984"/>
  <pageSetup paperSize="9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02"/>
  <sheetViews>
    <sheetView zoomScale="70" zoomScaleNormal="70" workbookViewId="0">
      <pane xSplit="2" ySplit="4" topLeftCell="C86" activePane="bottomRight" state="frozen"/>
      <selection pane="topRight" activeCell="C1" sqref="C1"/>
      <selection pane="bottomLeft" activeCell="A5" sqref="A5"/>
      <selection pane="bottomRight" activeCell="W87" sqref="W87"/>
    </sheetView>
  </sheetViews>
  <sheetFormatPr defaultRowHeight="15" x14ac:dyDescent="0.25"/>
  <cols>
    <col min="1" max="1" width="10.28515625" style="1" bestFit="1" customWidth="1"/>
    <col min="2" max="2" width="9.140625" style="1"/>
    <col min="3" max="3" width="17.140625" style="1" customWidth="1"/>
    <col min="4" max="4" width="16.28515625" style="1" hidden="1" customWidth="1"/>
    <col min="5" max="5" width="14.7109375" style="1" hidden="1" customWidth="1"/>
    <col min="6" max="15" width="16.5703125" style="1" hidden="1" customWidth="1"/>
    <col min="16" max="23" width="16.5703125" style="1" customWidth="1"/>
    <col min="24" max="16384" width="9.140625" style="1"/>
  </cols>
  <sheetData>
    <row r="2" spans="1:36" ht="52.5" customHeight="1" x14ac:dyDescent="0.25">
      <c r="A2" s="430" t="s">
        <v>127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4" spans="1:36" ht="71.25" x14ac:dyDescent="0.25">
      <c r="A4" s="66" t="s">
        <v>69</v>
      </c>
      <c r="B4" s="66" t="s">
        <v>70</v>
      </c>
      <c r="C4" s="66" t="s">
        <v>71</v>
      </c>
      <c r="D4" s="66" t="s">
        <v>72</v>
      </c>
      <c r="E4" s="66" t="s">
        <v>73</v>
      </c>
      <c r="F4" s="66" t="s">
        <v>74</v>
      </c>
      <c r="G4" s="66" t="s">
        <v>141</v>
      </c>
      <c r="H4" s="66" t="s">
        <v>140</v>
      </c>
      <c r="I4" s="66" t="s">
        <v>142</v>
      </c>
      <c r="J4" s="66" t="s">
        <v>145</v>
      </c>
      <c r="K4" s="66" t="s">
        <v>146</v>
      </c>
      <c r="L4" s="66" t="s">
        <v>147</v>
      </c>
      <c r="M4" s="66" t="s">
        <v>325</v>
      </c>
      <c r="N4" s="66" t="s">
        <v>326</v>
      </c>
      <c r="O4" s="66" t="s">
        <v>327</v>
      </c>
      <c r="P4" s="66" t="s">
        <v>334</v>
      </c>
      <c r="Q4" s="66" t="s">
        <v>336</v>
      </c>
      <c r="R4" s="66" t="s">
        <v>335</v>
      </c>
      <c r="S4" s="66" t="s">
        <v>337</v>
      </c>
      <c r="T4" s="66" t="s">
        <v>143</v>
      </c>
      <c r="U4" s="66" t="s">
        <v>340</v>
      </c>
      <c r="V4" s="66" t="s">
        <v>353</v>
      </c>
      <c r="W4" s="66" t="s">
        <v>354</v>
      </c>
    </row>
    <row r="5" spans="1:36" ht="108" x14ac:dyDescent="0.25">
      <c r="A5" s="41">
        <v>1</v>
      </c>
      <c r="B5" s="42">
        <v>4044</v>
      </c>
      <c r="C5" s="43" t="s">
        <v>80</v>
      </c>
      <c r="D5" s="44">
        <f t="shared" ref="D5:D36" si="0">E5+F5</f>
        <v>47</v>
      </c>
      <c r="E5" s="44">
        <v>5</v>
      </c>
      <c r="F5" s="45">
        <v>42</v>
      </c>
      <c r="G5" s="45">
        <f t="shared" ref="G5:G36" si="1">H5+I5</f>
        <v>77</v>
      </c>
      <c r="H5" s="45">
        <v>1</v>
      </c>
      <c r="I5" s="45">
        <v>76</v>
      </c>
      <c r="J5" s="45">
        <f t="shared" ref="J5:J36" si="2">K5+L5</f>
        <v>88</v>
      </c>
      <c r="K5" s="45">
        <v>1</v>
      </c>
      <c r="L5" s="45">
        <v>87</v>
      </c>
      <c r="M5" s="45">
        <v>147</v>
      </c>
      <c r="N5" s="45">
        <v>1</v>
      </c>
      <c r="O5" s="45">
        <v>146</v>
      </c>
      <c r="P5" s="45">
        <v>98</v>
      </c>
      <c r="Q5" s="45">
        <v>188</v>
      </c>
      <c r="R5" s="45">
        <v>2</v>
      </c>
      <c r="S5" s="45">
        <v>186</v>
      </c>
      <c r="T5" s="46">
        <f t="shared" ref="T5:T36" si="3">S5/Q5</f>
        <v>0.98936170212765961</v>
      </c>
      <c r="U5" s="45">
        <v>27</v>
      </c>
      <c r="V5" s="45">
        <v>43</v>
      </c>
      <c r="W5" s="232">
        <f>(V5-U5)/(V5+U5)</f>
        <v>0.22857142857142856</v>
      </c>
    </row>
    <row r="6" spans="1:36" ht="96" x14ac:dyDescent="0.25">
      <c r="A6" s="41">
        <f t="shared" ref="A6:A37" si="4">A5+1</f>
        <v>2</v>
      </c>
      <c r="B6" s="47">
        <v>2702</v>
      </c>
      <c r="C6" s="43" t="s">
        <v>8</v>
      </c>
      <c r="D6" s="44">
        <f t="shared" si="0"/>
        <v>236</v>
      </c>
      <c r="E6" s="44">
        <v>23</v>
      </c>
      <c r="F6" s="45">
        <v>213</v>
      </c>
      <c r="G6" s="45">
        <f t="shared" si="1"/>
        <v>561</v>
      </c>
      <c r="H6" s="45">
        <v>31</v>
      </c>
      <c r="I6" s="45">
        <v>530</v>
      </c>
      <c r="J6" s="45">
        <f t="shared" si="2"/>
        <v>682</v>
      </c>
      <c r="K6" s="45">
        <v>32</v>
      </c>
      <c r="L6" s="45">
        <v>650</v>
      </c>
      <c r="M6" s="45">
        <v>1146</v>
      </c>
      <c r="N6" s="45">
        <v>39</v>
      </c>
      <c r="O6" s="45">
        <v>1107</v>
      </c>
      <c r="P6" s="45">
        <v>902</v>
      </c>
      <c r="Q6" s="45">
        <v>1897</v>
      </c>
      <c r="R6" s="45">
        <v>42</v>
      </c>
      <c r="S6" s="45">
        <v>1855</v>
      </c>
      <c r="T6" s="46">
        <f t="shared" si="3"/>
        <v>0.97785977859778594</v>
      </c>
      <c r="U6" s="45">
        <v>146</v>
      </c>
      <c r="V6" s="45">
        <v>315</v>
      </c>
      <c r="W6" s="232">
        <f>(V6-U6)/(V6+U6)</f>
        <v>0.36659436008676788</v>
      </c>
    </row>
    <row r="7" spans="1:36" ht="96" x14ac:dyDescent="0.25">
      <c r="A7" s="41">
        <f t="shared" si="4"/>
        <v>3</v>
      </c>
      <c r="B7" s="47">
        <v>3115</v>
      </c>
      <c r="C7" s="43" t="s">
        <v>79</v>
      </c>
      <c r="D7" s="44">
        <f t="shared" si="0"/>
        <v>23</v>
      </c>
      <c r="E7" s="44">
        <v>2</v>
      </c>
      <c r="F7" s="45">
        <v>21</v>
      </c>
      <c r="G7" s="45">
        <f t="shared" si="1"/>
        <v>52</v>
      </c>
      <c r="H7" s="45">
        <v>4</v>
      </c>
      <c r="I7" s="45">
        <v>48</v>
      </c>
      <c r="J7" s="45">
        <f t="shared" si="2"/>
        <v>57</v>
      </c>
      <c r="K7" s="45">
        <v>4</v>
      </c>
      <c r="L7" s="45">
        <v>53</v>
      </c>
      <c r="M7" s="45">
        <v>88</v>
      </c>
      <c r="N7" s="45">
        <v>6</v>
      </c>
      <c r="O7" s="45">
        <v>82</v>
      </c>
      <c r="P7" s="45">
        <v>3</v>
      </c>
      <c r="Q7" s="45">
        <v>140</v>
      </c>
      <c r="R7" s="45">
        <v>7</v>
      </c>
      <c r="S7" s="45">
        <v>133</v>
      </c>
      <c r="T7" s="46">
        <f t="shared" si="3"/>
        <v>0.95</v>
      </c>
      <c r="U7" s="45">
        <v>0</v>
      </c>
      <c r="V7" s="45">
        <v>0</v>
      </c>
      <c r="W7" s="232">
        <v>0</v>
      </c>
    </row>
    <row r="8" spans="1:36" ht="108" x14ac:dyDescent="0.25">
      <c r="A8" s="41">
        <f t="shared" si="4"/>
        <v>4</v>
      </c>
      <c r="B8" s="42">
        <v>3002</v>
      </c>
      <c r="C8" s="43" t="s">
        <v>31</v>
      </c>
      <c r="D8" s="44">
        <f t="shared" si="0"/>
        <v>2653</v>
      </c>
      <c r="E8" s="44">
        <v>242</v>
      </c>
      <c r="F8" s="45">
        <v>2411</v>
      </c>
      <c r="G8" s="45">
        <f t="shared" si="1"/>
        <v>6569</v>
      </c>
      <c r="H8" s="45">
        <v>295</v>
      </c>
      <c r="I8" s="45">
        <v>6274</v>
      </c>
      <c r="J8" s="45">
        <f t="shared" si="2"/>
        <v>7796</v>
      </c>
      <c r="K8" s="45">
        <v>303</v>
      </c>
      <c r="L8" s="45">
        <v>7493</v>
      </c>
      <c r="M8" s="45">
        <v>12108</v>
      </c>
      <c r="N8" s="45">
        <v>680</v>
      </c>
      <c r="O8" s="45">
        <v>11428</v>
      </c>
      <c r="P8" s="45">
        <v>2</v>
      </c>
      <c r="Q8" s="45">
        <v>20446</v>
      </c>
      <c r="R8" s="45">
        <v>1040</v>
      </c>
      <c r="S8" s="45">
        <v>19406</v>
      </c>
      <c r="T8" s="46">
        <f t="shared" si="3"/>
        <v>0.94913430499853269</v>
      </c>
      <c r="U8" s="45">
        <v>0</v>
      </c>
      <c r="V8" s="45">
        <v>2</v>
      </c>
      <c r="W8" s="232">
        <f>(V8-U8)/(V8+U8)</f>
        <v>1</v>
      </c>
    </row>
    <row r="9" spans="1:36" ht="96" x14ac:dyDescent="0.25">
      <c r="A9" s="41">
        <f t="shared" si="4"/>
        <v>5</v>
      </c>
      <c r="B9" s="47">
        <v>3408</v>
      </c>
      <c r="C9" s="43" t="s">
        <v>34</v>
      </c>
      <c r="D9" s="44">
        <f t="shared" si="0"/>
        <v>2089</v>
      </c>
      <c r="E9" s="44">
        <v>194</v>
      </c>
      <c r="F9" s="45">
        <v>1895</v>
      </c>
      <c r="G9" s="45">
        <f t="shared" si="1"/>
        <v>4876</v>
      </c>
      <c r="H9" s="45">
        <v>411</v>
      </c>
      <c r="I9" s="45">
        <v>4465</v>
      </c>
      <c r="J9" s="45">
        <f t="shared" si="2"/>
        <v>5599</v>
      </c>
      <c r="K9" s="45">
        <v>441</v>
      </c>
      <c r="L9" s="45">
        <v>5158</v>
      </c>
      <c r="M9" s="45">
        <v>8658</v>
      </c>
      <c r="N9" s="45">
        <v>628</v>
      </c>
      <c r="O9" s="45">
        <v>8030</v>
      </c>
      <c r="P9" s="45">
        <v>5</v>
      </c>
      <c r="Q9" s="45">
        <v>13331</v>
      </c>
      <c r="R9" s="45">
        <v>757</v>
      </c>
      <c r="S9" s="45">
        <v>12574</v>
      </c>
      <c r="T9" s="46">
        <f t="shared" si="3"/>
        <v>0.94321506263596133</v>
      </c>
      <c r="U9" s="45">
        <v>717</v>
      </c>
      <c r="V9" s="45">
        <v>1788</v>
      </c>
      <c r="W9" s="232">
        <f>(V9-U9)/(V9+U9)</f>
        <v>0.42754491017964069</v>
      </c>
    </row>
    <row r="10" spans="1:36" ht="96" x14ac:dyDescent="0.25">
      <c r="A10" s="41">
        <f t="shared" si="4"/>
        <v>6</v>
      </c>
      <c r="B10" s="47">
        <v>3413</v>
      </c>
      <c r="C10" s="43" t="s">
        <v>81</v>
      </c>
      <c r="D10" s="44">
        <f t="shared" si="0"/>
        <v>14</v>
      </c>
      <c r="E10" s="44">
        <v>2</v>
      </c>
      <c r="F10" s="45">
        <v>12</v>
      </c>
      <c r="G10" s="45">
        <f t="shared" si="1"/>
        <v>30</v>
      </c>
      <c r="H10" s="45">
        <v>2</v>
      </c>
      <c r="I10" s="45">
        <v>28</v>
      </c>
      <c r="J10" s="45">
        <f t="shared" si="2"/>
        <v>34</v>
      </c>
      <c r="K10" s="45">
        <v>2</v>
      </c>
      <c r="L10" s="45">
        <v>32</v>
      </c>
      <c r="M10" s="45">
        <v>47</v>
      </c>
      <c r="N10" s="45">
        <v>3</v>
      </c>
      <c r="O10" s="45">
        <v>44</v>
      </c>
      <c r="P10" s="45">
        <v>0</v>
      </c>
      <c r="Q10" s="45">
        <v>63</v>
      </c>
      <c r="R10" s="45">
        <v>4</v>
      </c>
      <c r="S10" s="45">
        <v>59</v>
      </c>
      <c r="T10" s="46">
        <f t="shared" si="3"/>
        <v>0.93650793650793651</v>
      </c>
      <c r="U10" s="45">
        <v>0</v>
      </c>
      <c r="V10" s="45">
        <v>0</v>
      </c>
      <c r="W10" s="232">
        <v>0</v>
      </c>
    </row>
    <row r="11" spans="1:36" ht="96" x14ac:dyDescent="0.25">
      <c r="A11" s="41">
        <f t="shared" si="4"/>
        <v>7</v>
      </c>
      <c r="B11" s="48">
        <v>4099</v>
      </c>
      <c r="C11" s="43" t="s">
        <v>41</v>
      </c>
      <c r="D11" s="44">
        <f t="shared" si="0"/>
        <v>4935</v>
      </c>
      <c r="E11" s="44">
        <v>1088</v>
      </c>
      <c r="F11" s="45">
        <v>3847</v>
      </c>
      <c r="G11" s="45">
        <f t="shared" si="1"/>
        <v>10576</v>
      </c>
      <c r="H11" s="45">
        <v>1396</v>
      </c>
      <c r="I11" s="45">
        <v>9180</v>
      </c>
      <c r="J11" s="45">
        <f t="shared" si="2"/>
        <v>12231</v>
      </c>
      <c r="K11" s="45">
        <v>1437</v>
      </c>
      <c r="L11" s="45">
        <v>10794</v>
      </c>
      <c r="M11" s="45">
        <v>19058</v>
      </c>
      <c r="N11" s="45">
        <v>2006</v>
      </c>
      <c r="O11" s="45">
        <v>17052</v>
      </c>
      <c r="P11" s="45">
        <v>43</v>
      </c>
      <c r="Q11" s="45">
        <v>31281</v>
      </c>
      <c r="R11" s="45">
        <v>2435</v>
      </c>
      <c r="S11" s="45">
        <v>28846</v>
      </c>
      <c r="T11" s="46">
        <f t="shared" si="3"/>
        <v>0.9221572200377226</v>
      </c>
      <c r="U11" s="45">
        <v>0</v>
      </c>
      <c r="V11" s="45">
        <v>25</v>
      </c>
      <c r="W11" s="232">
        <f t="shared" ref="W11:W16" si="5">(V11-U11)/(V11+U11)</f>
        <v>1</v>
      </c>
    </row>
    <row r="12" spans="1:36" ht="96" x14ac:dyDescent="0.25">
      <c r="A12" s="41">
        <f t="shared" si="4"/>
        <v>8</v>
      </c>
      <c r="B12" s="47">
        <v>3419</v>
      </c>
      <c r="C12" s="43" t="s">
        <v>84</v>
      </c>
      <c r="D12" s="44">
        <f t="shared" si="0"/>
        <v>388</v>
      </c>
      <c r="E12" s="44">
        <v>57</v>
      </c>
      <c r="F12" s="45">
        <v>331</v>
      </c>
      <c r="G12" s="45">
        <f t="shared" si="1"/>
        <v>968</v>
      </c>
      <c r="H12" s="45">
        <v>129</v>
      </c>
      <c r="I12" s="45">
        <v>839</v>
      </c>
      <c r="J12" s="45">
        <f t="shared" si="2"/>
        <v>1110</v>
      </c>
      <c r="K12" s="45">
        <v>137</v>
      </c>
      <c r="L12" s="45">
        <v>973</v>
      </c>
      <c r="M12" s="45">
        <v>1663</v>
      </c>
      <c r="N12" s="45">
        <v>175</v>
      </c>
      <c r="O12" s="45">
        <v>1488</v>
      </c>
      <c r="P12" s="45">
        <v>707</v>
      </c>
      <c r="Q12" s="45">
        <v>2518</v>
      </c>
      <c r="R12" s="45">
        <v>202</v>
      </c>
      <c r="S12" s="45">
        <v>2316</v>
      </c>
      <c r="T12" s="46">
        <f t="shared" si="3"/>
        <v>0.91977760127084984</v>
      </c>
      <c r="U12" s="45">
        <v>135</v>
      </c>
      <c r="V12" s="45">
        <v>274</v>
      </c>
      <c r="W12" s="232">
        <f t="shared" si="5"/>
        <v>0.33985330073349634</v>
      </c>
    </row>
    <row r="13" spans="1:36" ht="108" x14ac:dyDescent="0.25">
      <c r="A13" s="41">
        <f t="shared" si="4"/>
        <v>9</v>
      </c>
      <c r="B13" s="47">
        <v>3409</v>
      </c>
      <c r="C13" s="43" t="s">
        <v>35</v>
      </c>
      <c r="D13" s="44">
        <f t="shared" si="0"/>
        <v>4521</v>
      </c>
      <c r="E13" s="44">
        <v>800</v>
      </c>
      <c r="F13" s="45">
        <v>3721</v>
      </c>
      <c r="G13" s="45">
        <f t="shared" si="1"/>
        <v>11294</v>
      </c>
      <c r="H13" s="45">
        <v>1716</v>
      </c>
      <c r="I13" s="45">
        <v>9578</v>
      </c>
      <c r="J13" s="45">
        <f t="shared" si="2"/>
        <v>13312</v>
      </c>
      <c r="K13" s="45">
        <v>1872</v>
      </c>
      <c r="L13" s="45">
        <v>11440</v>
      </c>
      <c r="M13" s="45">
        <v>20653</v>
      </c>
      <c r="N13" s="45">
        <v>2367</v>
      </c>
      <c r="O13" s="45">
        <v>18286</v>
      </c>
      <c r="P13" s="45">
        <v>8538</v>
      </c>
      <c r="Q13" s="45">
        <v>32560</v>
      </c>
      <c r="R13" s="45">
        <v>2673</v>
      </c>
      <c r="S13" s="45">
        <v>29887</v>
      </c>
      <c r="T13" s="46">
        <f t="shared" si="3"/>
        <v>0.91790540540540544</v>
      </c>
      <c r="U13" s="45">
        <v>1112</v>
      </c>
      <c r="V13" s="45">
        <v>2420</v>
      </c>
      <c r="W13" s="232">
        <f t="shared" si="5"/>
        <v>0.37032842582106457</v>
      </c>
    </row>
    <row r="14" spans="1:36" ht="96" x14ac:dyDescent="0.25">
      <c r="A14" s="41">
        <f t="shared" si="4"/>
        <v>10</v>
      </c>
      <c r="B14" s="47">
        <v>3422</v>
      </c>
      <c r="C14" s="43" t="s">
        <v>37</v>
      </c>
      <c r="D14" s="44">
        <f t="shared" si="0"/>
        <v>1990</v>
      </c>
      <c r="E14" s="44">
        <v>483</v>
      </c>
      <c r="F14" s="45">
        <v>1507</v>
      </c>
      <c r="G14" s="45">
        <f t="shared" si="1"/>
        <v>5032</v>
      </c>
      <c r="H14" s="45">
        <v>981</v>
      </c>
      <c r="I14" s="45">
        <v>4051</v>
      </c>
      <c r="J14" s="45">
        <f t="shared" si="2"/>
        <v>5907</v>
      </c>
      <c r="K14" s="45">
        <v>1037</v>
      </c>
      <c r="L14" s="45">
        <v>4870</v>
      </c>
      <c r="M14" s="45">
        <v>8909</v>
      </c>
      <c r="N14" s="45">
        <v>1197</v>
      </c>
      <c r="O14" s="45">
        <v>7712</v>
      </c>
      <c r="P14" s="45">
        <v>2184</v>
      </c>
      <c r="Q14" s="45">
        <v>14436</v>
      </c>
      <c r="R14" s="45">
        <v>1341</v>
      </c>
      <c r="S14" s="45">
        <v>13095</v>
      </c>
      <c r="T14" s="46">
        <f t="shared" si="3"/>
        <v>0.90710723192019949</v>
      </c>
      <c r="U14" s="45">
        <v>1053</v>
      </c>
      <c r="V14" s="45">
        <v>2237</v>
      </c>
      <c r="W14" s="232">
        <f t="shared" si="5"/>
        <v>0.35987841945288757</v>
      </c>
    </row>
    <row r="15" spans="1:36" ht="96" x14ac:dyDescent="0.25">
      <c r="A15" s="41">
        <f t="shared" si="4"/>
        <v>11</v>
      </c>
      <c r="B15" s="48">
        <v>4005</v>
      </c>
      <c r="C15" s="43" t="s">
        <v>82</v>
      </c>
      <c r="D15" s="44">
        <f t="shared" si="0"/>
        <v>201</v>
      </c>
      <c r="E15" s="44">
        <v>29</v>
      </c>
      <c r="F15" s="45">
        <v>172</v>
      </c>
      <c r="G15" s="45">
        <f t="shared" si="1"/>
        <v>519</v>
      </c>
      <c r="H15" s="45">
        <v>80</v>
      </c>
      <c r="I15" s="45">
        <v>439</v>
      </c>
      <c r="J15" s="45">
        <f t="shared" si="2"/>
        <v>586</v>
      </c>
      <c r="K15" s="45">
        <v>67</v>
      </c>
      <c r="L15" s="45">
        <v>519</v>
      </c>
      <c r="M15" s="45">
        <v>851</v>
      </c>
      <c r="N15" s="45">
        <v>77</v>
      </c>
      <c r="O15" s="45">
        <v>774</v>
      </c>
      <c r="P15" s="45">
        <v>47</v>
      </c>
      <c r="Q15" s="45">
        <v>1072</v>
      </c>
      <c r="R15" s="45">
        <v>107</v>
      </c>
      <c r="S15" s="45">
        <v>965</v>
      </c>
      <c r="T15" s="46">
        <f t="shared" si="3"/>
        <v>0.90018656716417911</v>
      </c>
      <c r="U15" s="45">
        <v>14</v>
      </c>
      <c r="V15" s="45">
        <v>22</v>
      </c>
      <c r="W15" s="232">
        <f t="shared" si="5"/>
        <v>0.22222222222222221</v>
      </c>
    </row>
    <row r="16" spans="1:36" ht="96" x14ac:dyDescent="0.25">
      <c r="A16" s="41">
        <f t="shared" si="4"/>
        <v>12</v>
      </c>
      <c r="B16" s="47">
        <v>1902</v>
      </c>
      <c r="C16" s="43" t="s">
        <v>24</v>
      </c>
      <c r="D16" s="44">
        <f t="shared" si="0"/>
        <v>1208</v>
      </c>
      <c r="E16" s="44">
        <v>256</v>
      </c>
      <c r="F16" s="45">
        <v>952</v>
      </c>
      <c r="G16" s="45">
        <f t="shared" si="1"/>
        <v>3532</v>
      </c>
      <c r="H16" s="45">
        <v>581</v>
      </c>
      <c r="I16" s="45">
        <v>2951</v>
      </c>
      <c r="J16" s="45">
        <f t="shared" si="2"/>
        <v>4287</v>
      </c>
      <c r="K16" s="45">
        <v>711</v>
      </c>
      <c r="L16" s="45">
        <v>3576</v>
      </c>
      <c r="M16" s="45">
        <v>8070</v>
      </c>
      <c r="N16" s="45">
        <v>1072</v>
      </c>
      <c r="O16" s="45">
        <v>6998</v>
      </c>
      <c r="P16" s="45">
        <v>7734</v>
      </c>
      <c r="Q16" s="45">
        <v>13345</v>
      </c>
      <c r="R16" s="45">
        <v>1346</v>
      </c>
      <c r="S16" s="45">
        <v>11999</v>
      </c>
      <c r="T16" s="46">
        <f t="shared" si="3"/>
        <v>0.89913825402772574</v>
      </c>
      <c r="U16" s="45">
        <v>884</v>
      </c>
      <c r="V16" s="45">
        <v>2128</v>
      </c>
      <c r="W16" s="232">
        <f t="shared" si="5"/>
        <v>0.41301460823373176</v>
      </c>
    </row>
    <row r="17" spans="1:23" ht="96" x14ac:dyDescent="0.25">
      <c r="A17" s="41">
        <f t="shared" si="4"/>
        <v>13</v>
      </c>
      <c r="B17" s="48">
        <v>4003</v>
      </c>
      <c r="C17" s="43" t="s">
        <v>65</v>
      </c>
      <c r="D17" s="44">
        <f t="shared" si="0"/>
        <v>111</v>
      </c>
      <c r="E17" s="44">
        <v>14</v>
      </c>
      <c r="F17" s="45">
        <v>97</v>
      </c>
      <c r="G17" s="45">
        <f t="shared" si="1"/>
        <v>239</v>
      </c>
      <c r="H17" s="45">
        <v>40</v>
      </c>
      <c r="I17" s="45">
        <v>199</v>
      </c>
      <c r="J17" s="45">
        <f t="shared" si="2"/>
        <v>261</v>
      </c>
      <c r="K17" s="45">
        <v>21</v>
      </c>
      <c r="L17" s="45">
        <v>240</v>
      </c>
      <c r="M17" s="45">
        <v>404</v>
      </c>
      <c r="N17" s="45">
        <v>42</v>
      </c>
      <c r="O17" s="45">
        <v>362</v>
      </c>
      <c r="P17" s="45">
        <v>2</v>
      </c>
      <c r="Q17" s="45">
        <v>534</v>
      </c>
      <c r="R17" s="45">
        <v>65</v>
      </c>
      <c r="S17" s="45">
        <v>469</v>
      </c>
      <c r="T17" s="46">
        <f t="shared" si="3"/>
        <v>0.87827715355805247</v>
      </c>
      <c r="U17" s="45">
        <v>0</v>
      </c>
      <c r="V17" s="45">
        <v>0</v>
      </c>
      <c r="W17" s="232">
        <v>0</v>
      </c>
    </row>
    <row r="18" spans="1:23" ht="96" x14ac:dyDescent="0.25">
      <c r="A18" s="41">
        <f t="shared" si="4"/>
        <v>14</v>
      </c>
      <c r="B18" s="47">
        <v>3414</v>
      </c>
      <c r="C18" s="43" t="s">
        <v>64</v>
      </c>
      <c r="D18" s="44">
        <f t="shared" si="0"/>
        <v>8</v>
      </c>
      <c r="E18" s="44">
        <v>0</v>
      </c>
      <c r="F18" s="45">
        <v>8</v>
      </c>
      <c r="G18" s="45">
        <f t="shared" si="1"/>
        <v>23</v>
      </c>
      <c r="H18" s="45">
        <v>4</v>
      </c>
      <c r="I18" s="45">
        <v>19</v>
      </c>
      <c r="J18" s="45">
        <f t="shared" si="2"/>
        <v>26</v>
      </c>
      <c r="K18" s="45">
        <v>5</v>
      </c>
      <c r="L18" s="45">
        <v>21</v>
      </c>
      <c r="M18" s="45">
        <v>41</v>
      </c>
      <c r="N18" s="45">
        <v>6</v>
      </c>
      <c r="O18" s="45">
        <v>35</v>
      </c>
      <c r="P18" s="45">
        <v>36</v>
      </c>
      <c r="Q18" s="45">
        <v>54</v>
      </c>
      <c r="R18" s="45">
        <v>7</v>
      </c>
      <c r="S18" s="45">
        <v>47</v>
      </c>
      <c r="T18" s="46">
        <f t="shared" si="3"/>
        <v>0.87037037037037035</v>
      </c>
      <c r="U18" s="45">
        <v>5</v>
      </c>
      <c r="V18" s="45">
        <v>9</v>
      </c>
      <c r="W18" s="232">
        <f>(V18-U18)/(V18+U18)</f>
        <v>0.2857142857142857</v>
      </c>
    </row>
    <row r="19" spans="1:23" ht="96" x14ac:dyDescent="0.25">
      <c r="A19" s="41">
        <f t="shared" si="4"/>
        <v>15</v>
      </c>
      <c r="B19" s="47">
        <v>3415</v>
      </c>
      <c r="C19" s="43" t="s">
        <v>36</v>
      </c>
      <c r="D19" s="44">
        <f t="shared" si="0"/>
        <v>25</v>
      </c>
      <c r="E19" s="44">
        <v>8</v>
      </c>
      <c r="F19" s="45">
        <v>17</v>
      </c>
      <c r="G19" s="45">
        <f t="shared" si="1"/>
        <v>72</v>
      </c>
      <c r="H19" s="45">
        <v>9</v>
      </c>
      <c r="I19" s="45">
        <v>63</v>
      </c>
      <c r="J19" s="45">
        <f t="shared" si="2"/>
        <v>87</v>
      </c>
      <c r="K19" s="45">
        <v>9</v>
      </c>
      <c r="L19" s="45">
        <v>78</v>
      </c>
      <c r="M19" s="45">
        <v>142</v>
      </c>
      <c r="N19" s="45">
        <v>15</v>
      </c>
      <c r="O19" s="45">
        <v>127</v>
      </c>
      <c r="P19" s="45">
        <v>204</v>
      </c>
      <c r="Q19" s="45">
        <v>199</v>
      </c>
      <c r="R19" s="45">
        <v>26</v>
      </c>
      <c r="S19" s="45">
        <v>173</v>
      </c>
      <c r="T19" s="46">
        <f t="shared" si="3"/>
        <v>0.8693467336683417</v>
      </c>
      <c r="U19" s="45">
        <v>13</v>
      </c>
      <c r="V19" s="45">
        <v>23</v>
      </c>
      <c r="W19" s="232">
        <f>(V19-U19)/(V19+U19)</f>
        <v>0.27777777777777779</v>
      </c>
    </row>
    <row r="20" spans="1:23" ht="96" x14ac:dyDescent="0.25">
      <c r="A20" s="41">
        <f t="shared" si="4"/>
        <v>16</v>
      </c>
      <c r="B20" s="48">
        <v>4018</v>
      </c>
      <c r="C20" s="43" t="s">
        <v>83</v>
      </c>
      <c r="D20" s="44">
        <f t="shared" si="0"/>
        <v>212</v>
      </c>
      <c r="E20" s="44">
        <v>31</v>
      </c>
      <c r="F20" s="45">
        <v>181</v>
      </c>
      <c r="G20" s="45">
        <f t="shared" si="1"/>
        <v>826</v>
      </c>
      <c r="H20" s="45">
        <v>65</v>
      </c>
      <c r="I20" s="45">
        <v>761</v>
      </c>
      <c r="J20" s="45">
        <f t="shared" si="2"/>
        <v>563</v>
      </c>
      <c r="K20" s="45">
        <v>92</v>
      </c>
      <c r="L20" s="45">
        <v>471</v>
      </c>
      <c r="M20" s="45">
        <v>916</v>
      </c>
      <c r="N20" s="45">
        <v>142</v>
      </c>
      <c r="O20" s="45">
        <v>774</v>
      </c>
      <c r="P20" s="45">
        <v>1</v>
      </c>
      <c r="Q20" s="45">
        <v>1283</v>
      </c>
      <c r="R20" s="45">
        <v>170</v>
      </c>
      <c r="S20" s="45">
        <v>1113</v>
      </c>
      <c r="T20" s="46">
        <f t="shared" si="3"/>
        <v>0.86749805144193293</v>
      </c>
      <c r="U20" s="45">
        <v>0</v>
      </c>
      <c r="V20" s="45">
        <v>0</v>
      </c>
      <c r="W20" s="232">
        <v>0</v>
      </c>
    </row>
    <row r="21" spans="1:23" ht="120" x14ac:dyDescent="0.25">
      <c r="A21" s="41">
        <f t="shared" si="4"/>
        <v>17</v>
      </c>
      <c r="B21" s="48">
        <v>4021</v>
      </c>
      <c r="C21" s="43" t="s">
        <v>38</v>
      </c>
      <c r="D21" s="44">
        <f t="shared" si="0"/>
        <v>1054</v>
      </c>
      <c r="E21" s="44">
        <v>264</v>
      </c>
      <c r="F21" s="45">
        <v>790</v>
      </c>
      <c r="G21" s="45">
        <f t="shared" si="1"/>
        <v>2811</v>
      </c>
      <c r="H21" s="45">
        <v>847</v>
      </c>
      <c r="I21" s="45">
        <v>1964</v>
      </c>
      <c r="J21" s="45">
        <f t="shared" si="2"/>
        <v>2923</v>
      </c>
      <c r="K21" s="45">
        <v>504</v>
      </c>
      <c r="L21" s="45">
        <v>2419</v>
      </c>
      <c r="M21" s="45">
        <v>4614</v>
      </c>
      <c r="N21" s="45">
        <v>692</v>
      </c>
      <c r="O21" s="45">
        <v>3922</v>
      </c>
      <c r="P21" s="45">
        <v>1</v>
      </c>
      <c r="Q21" s="45">
        <v>6370</v>
      </c>
      <c r="R21" s="45">
        <v>877</v>
      </c>
      <c r="S21" s="45">
        <v>5493</v>
      </c>
      <c r="T21" s="46">
        <f t="shared" si="3"/>
        <v>0.86232339089481946</v>
      </c>
      <c r="U21" s="45">
        <v>0</v>
      </c>
      <c r="V21" s="45">
        <v>0</v>
      </c>
      <c r="W21" s="232">
        <v>0</v>
      </c>
    </row>
    <row r="22" spans="1:23" ht="96" x14ac:dyDescent="0.25">
      <c r="A22" s="41">
        <f t="shared" si="4"/>
        <v>18</v>
      </c>
      <c r="B22" s="47">
        <v>3412</v>
      </c>
      <c r="C22" s="43" t="s">
        <v>85</v>
      </c>
      <c r="D22" s="44">
        <f t="shared" si="0"/>
        <v>51</v>
      </c>
      <c r="E22" s="44">
        <v>9</v>
      </c>
      <c r="F22" s="45">
        <v>42</v>
      </c>
      <c r="G22" s="45">
        <f t="shared" si="1"/>
        <v>115</v>
      </c>
      <c r="H22" s="45">
        <v>19</v>
      </c>
      <c r="I22" s="45">
        <v>96</v>
      </c>
      <c r="J22" s="45">
        <f t="shared" si="2"/>
        <v>135</v>
      </c>
      <c r="K22" s="45">
        <v>21</v>
      </c>
      <c r="L22" s="45">
        <v>114</v>
      </c>
      <c r="M22" s="45">
        <v>232</v>
      </c>
      <c r="N22" s="45">
        <v>37</v>
      </c>
      <c r="O22" s="45">
        <v>195</v>
      </c>
      <c r="P22" s="45">
        <v>180</v>
      </c>
      <c r="Q22" s="45">
        <v>312</v>
      </c>
      <c r="R22" s="45">
        <v>43</v>
      </c>
      <c r="S22" s="45">
        <v>269</v>
      </c>
      <c r="T22" s="46">
        <f t="shared" si="3"/>
        <v>0.86217948717948723</v>
      </c>
      <c r="U22" s="45">
        <v>26</v>
      </c>
      <c r="V22" s="45">
        <v>51</v>
      </c>
      <c r="W22" s="232">
        <f t="shared" ref="W22:W34" si="6">(V22-U22)/(V22+U22)</f>
        <v>0.32467532467532467</v>
      </c>
    </row>
    <row r="23" spans="1:23" ht="96" x14ac:dyDescent="0.25">
      <c r="A23" s="41">
        <f t="shared" si="4"/>
        <v>19</v>
      </c>
      <c r="B23" s="42">
        <v>6004</v>
      </c>
      <c r="C23" s="43" t="s">
        <v>54</v>
      </c>
      <c r="D23" s="44">
        <f t="shared" si="0"/>
        <v>655</v>
      </c>
      <c r="E23" s="44">
        <v>280</v>
      </c>
      <c r="F23" s="45">
        <v>375</v>
      </c>
      <c r="G23" s="45">
        <f t="shared" si="1"/>
        <v>1341</v>
      </c>
      <c r="H23" s="45">
        <v>328</v>
      </c>
      <c r="I23" s="45">
        <v>1013</v>
      </c>
      <c r="J23" s="45">
        <f t="shared" si="2"/>
        <v>1534</v>
      </c>
      <c r="K23" s="45">
        <v>349</v>
      </c>
      <c r="L23" s="45">
        <v>1185</v>
      </c>
      <c r="M23" s="45">
        <v>2427</v>
      </c>
      <c r="N23" s="45">
        <v>493</v>
      </c>
      <c r="O23" s="45">
        <v>1934</v>
      </c>
      <c r="P23" s="45">
        <v>3</v>
      </c>
      <c r="Q23" s="45">
        <v>4210</v>
      </c>
      <c r="R23" s="45">
        <v>610</v>
      </c>
      <c r="S23" s="45">
        <v>3600</v>
      </c>
      <c r="T23" s="46">
        <f t="shared" si="3"/>
        <v>0.85510688836104509</v>
      </c>
      <c r="U23" s="45">
        <v>221</v>
      </c>
      <c r="V23" s="45">
        <v>374</v>
      </c>
      <c r="W23" s="232">
        <f t="shared" si="6"/>
        <v>0.25714285714285712</v>
      </c>
    </row>
    <row r="24" spans="1:23" ht="108" x14ac:dyDescent="0.25">
      <c r="A24" s="41">
        <f t="shared" si="4"/>
        <v>20</v>
      </c>
      <c r="B24" s="48">
        <v>4050</v>
      </c>
      <c r="C24" s="43" t="s">
        <v>96</v>
      </c>
      <c r="D24" s="44">
        <f t="shared" si="0"/>
        <v>193</v>
      </c>
      <c r="E24" s="44">
        <v>80</v>
      </c>
      <c r="F24" s="45">
        <v>113</v>
      </c>
      <c r="G24" s="45">
        <f t="shared" si="1"/>
        <v>339</v>
      </c>
      <c r="H24" s="45">
        <v>83</v>
      </c>
      <c r="I24" s="45">
        <v>256</v>
      </c>
      <c r="J24" s="45">
        <f t="shared" si="2"/>
        <v>375</v>
      </c>
      <c r="K24" s="45">
        <v>69</v>
      </c>
      <c r="L24" s="45">
        <v>306</v>
      </c>
      <c r="M24" s="45">
        <v>598</v>
      </c>
      <c r="N24" s="45">
        <v>102</v>
      </c>
      <c r="O24" s="45">
        <v>496</v>
      </c>
      <c r="P24" s="45">
        <v>150</v>
      </c>
      <c r="Q24" s="45">
        <v>811</v>
      </c>
      <c r="R24" s="45">
        <v>120</v>
      </c>
      <c r="S24" s="45">
        <v>691</v>
      </c>
      <c r="T24" s="46">
        <f t="shared" si="3"/>
        <v>0.85203452527743528</v>
      </c>
      <c r="U24" s="45">
        <v>49</v>
      </c>
      <c r="V24" s="45">
        <v>149</v>
      </c>
      <c r="W24" s="232">
        <f t="shared" si="6"/>
        <v>0.50505050505050508</v>
      </c>
    </row>
    <row r="25" spans="1:23" ht="96" x14ac:dyDescent="0.25">
      <c r="A25" s="41">
        <f t="shared" si="4"/>
        <v>21</v>
      </c>
      <c r="B25" s="42">
        <v>2002</v>
      </c>
      <c r="C25" s="43" t="s">
        <v>25</v>
      </c>
      <c r="D25" s="44">
        <f t="shared" si="0"/>
        <v>2151</v>
      </c>
      <c r="E25" s="44">
        <v>649</v>
      </c>
      <c r="F25" s="45">
        <v>1502</v>
      </c>
      <c r="G25" s="45">
        <f t="shared" si="1"/>
        <v>4743</v>
      </c>
      <c r="H25" s="45">
        <v>594</v>
      </c>
      <c r="I25" s="45">
        <v>4149</v>
      </c>
      <c r="J25" s="45">
        <f t="shared" si="2"/>
        <v>5773</v>
      </c>
      <c r="K25" s="45">
        <v>614</v>
      </c>
      <c r="L25" s="45">
        <v>5159</v>
      </c>
      <c r="M25" s="45">
        <v>9974</v>
      </c>
      <c r="N25" s="45">
        <v>1564</v>
      </c>
      <c r="O25" s="45">
        <v>8410</v>
      </c>
      <c r="P25" s="45">
        <v>25</v>
      </c>
      <c r="Q25" s="45">
        <v>16906</v>
      </c>
      <c r="R25" s="45">
        <v>2508</v>
      </c>
      <c r="S25" s="45">
        <v>14398</v>
      </c>
      <c r="T25" s="46">
        <f t="shared" si="3"/>
        <v>0.85165030166804689</v>
      </c>
      <c r="U25" s="45">
        <v>16</v>
      </c>
      <c r="V25" s="45">
        <v>92</v>
      </c>
      <c r="W25" s="232">
        <f t="shared" si="6"/>
        <v>0.70370370370370372</v>
      </c>
    </row>
    <row r="26" spans="1:23" ht="96" x14ac:dyDescent="0.25">
      <c r="A26" s="41">
        <f t="shared" si="4"/>
        <v>22</v>
      </c>
      <c r="B26" s="344">
        <v>802</v>
      </c>
      <c r="C26" s="43" t="s">
        <v>16</v>
      </c>
      <c r="D26" s="44">
        <f t="shared" si="0"/>
        <v>356</v>
      </c>
      <c r="E26" s="44">
        <v>126</v>
      </c>
      <c r="F26" s="45">
        <v>230</v>
      </c>
      <c r="G26" s="45">
        <f t="shared" si="1"/>
        <v>954</v>
      </c>
      <c r="H26" s="45">
        <v>310</v>
      </c>
      <c r="I26" s="45">
        <v>644</v>
      </c>
      <c r="J26" s="45">
        <f t="shared" si="2"/>
        <v>1164</v>
      </c>
      <c r="K26" s="45">
        <v>342</v>
      </c>
      <c r="L26" s="45">
        <v>822</v>
      </c>
      <c r="M26" s="45">
        <v>2021</v>
      </c>
      <c r="N26" s="45">
        <v>436</v>
      </c>
      <c r="O26" s="45">
        <v>1585</v>
      </c>
      <c r="P26" s="45">
        <v>82</v>
      </c>
      <c r="Q26" s="45">
        <v>3190</v>
      </c>
      <c r="R26" s="45">
        <v>485</v>
      </c>
      <c r="S26" s="45">
        <v>2705</v>
      </c>
      <c r="T26" s="46">
        <f t="shared" si="3"/>
        <v>0.84796238244514111</v>
      </c>
      <c r="U26" s="45">
        <v>209</v>
      </c>
      <c r="V26" s="45">
        <v>415</v>
      </c>
      <c r="W26" s="232">
        <f t="shared" si="6"/>
        <v>0.33012820512820512</v>
      </c>
    </row>
    <row r="27" spans="1:23" ht="96" x14ac:dyDescent="0.25">
      <c r="A27" s="41">
        <f t="shared" si="4"/>
        <v>23</v>
      </c>
      <c r="B27" s="42">
        <v>502</v>
      </c>
      <c r="C27" s="43" t="s">
        <v>14</v>
      </c>
      <c r="D27" s="44">
        <f t="shared" si="0"/>
        <v>487</v>
      </c>
      <c r="E27" s="44">
        <v>169</v>
      </c>
      <c r="F27" s="45">
        <v>318</v>
      </c>
      <c r="G27" s="45">
        <f t="shared" si="1"/>
        <v>1257</v>
      </c>
      <c r="H27" s="45">
        <v>308</v>
      </c>
      <c r="I27" s="45">
        <v>949</v>
      </c>
      <c r="J27" s="45">
        <f t="shared" si="2"/>
        <v>1469</v>
      </c>
      <c r="K27" s="45">
        <v>351</v>
      </c>
      <c r="L27" s="45">
        <v>1118</v>
      </c>
      <c r="M27" s="45">
        <v>2771</v>
      </c>
      <c r="N27" s="45">
        <v>542</v>
      </c>
      <c r="O27" s="45">
        <v>2229</v>
      </c>
      <c r="P27" s="45">
        <v>136</v>
      </c>
      <c r="Q27" s="45">
        <v>4227</v>
      </c>
      <c r="R27" s="45">
        <v>643</v>
      </c>
      <c r="S27" s="45">
        <v>3584</v>
      </c>
      <c r="T27" s="46">
        <f t="shared" si="3"/>
        <v>0.8478826590962858</v>
      </c>
      <c r="U27" s="45">
        <v>255</v>
      </c>
      <c r="V27" s="45">
        <v>668</v>
      </c>
      <c r="W27" s="232">
        <f t="shared" si="6"/>
        <v>0.44745395449620801</v>
      </c>
    </row>
    <row r="28" spans="1:23" ht="96" x14ac:dyDescent="0.25">
      <c r="A28" s="41">
        <f t="shared" si="4"/>
        <v>24</v>
      </c>
      <c r="B28" s="47">
        <v>2102</v>
      </c>
      <c r="C28" s="43" t="s">
        <v>26</v>
      </c>
      <c r="D28" s="44">
        <f t="shared" si="0"/>
        <v>850</v>
      </c>
      <c r="E28" s="44">
        <v>499</v>
      </c>
      <c r="F28" s="45">
        <v>351</v>
      </c>
      <c r="G28" s="45">
        <f t="shared" si="1"/>
        <v>2118</v>
      </c>
      <c r="H28" s="45">
        <v>653</v>
      </c>
      <c r="I28" s="45">
        <v>1465</v>
      </c>
      <c r="J28" s="45">
        <f t="shared" si="2"/>
        <v>2493</v>
      </c>
      <c r="K28" s="45">
        <v>702</v>
      </c>
      <c r="L28" s="45">
        <v>1791</v>
      </c>
      <c r="M28" s="45">
        <v>3900</v>
      </c>
      <c r="N28" s="45">
        <v>885</v>
      </c>
      <c r="O28" s="45">
        <v>3015</v>
      </c>
      <c r="P28" s="45">
        <v>9</v>
      </c>
      <c r="Q28" s="45">
        <v>6520</v>
      </c>
      <c r="R28" s="45">
        <v>1102</v>
      </c>
      <c r="S28" s="45">
        <v>5418</v>
      </c>
      <c r="T28" s="46">
        <f t="shared" si="3"/>
        <v>0.83098159509202452</v>
      </c>
      <c r="U28" s="45">
        <v>110</v>
      </c>
      <c r="V28" s="45">
        <v>552</v>
      </c>
      <c r="W28" s="232">
        <f t="shared" si="6"/>
        <v>0.66767371601208458</v>
      </c>
    </row>
    <row r="29" spans="1:23" ht="96" x14ac:dyDescent="0.25">
      <c r="A29" s="41">
        <f t="shared" si="4"/>
        <v>25</v>
      </c>
      <c r="B29" s="47">
        <v>2202</v>
      </c>
      <c r="C29" s="43" t="s">
        <v>27</v>
      </c>
      <c r="D29" s="44">
        <f t="shared" si="0"/>
        <v>332</v>
      </c>
      <c r="E29" s="44">
        <v>89</v>
      </c>
      <c r="F29" s="45">
        <v>243</v>
      </c>
      <c r="G29" s="45">
        <f t="shared" si="1"/>
        <v>831</v>
      </c>
      <c r="H29" s="45">
        <v>264</v>
      </c>
      <c r="I29" s="45">
        <v>567</v>
      </c>
      <c r="J29" s="45">
        <f t="shared" si="2"/>
        <v>1009</v>
      </c>
      <c r="K29" s="45">
        <v>312</v>
      </c>
      <c r="L29" s="45">
        <v>697</v>
      </c>
      <c r="M29" s="45">
        <v>1665</v>
      </c>
      <c r="N29" s="45">
        <v>395</v>
      </c>
      <c r="O29" s="45">
        <v>1270</v>
      </c>
      <c r="P29" s="45">
        <v>1704</v>
      </c>
      <c r="Q29" s="45">
        <v>2888</v>
      </c>
      <c r="R29" s="45">
        <v>527</v>
      </c>
      <c r="S29" s="45">
        <v>2361</v>
      </c>
      <c r="T29" s="46">
        <f t="shared" si="3"/>
        <v>0.81752077562326875</v>
      </c>
      <c r="U29" s="45">
        <v>217</v>
      </c>
      <c r="V29" s="45">
        <v>431</v>
      </c>
      <c r="W29" s="232">
        <f t="shared" si="6"/>
        <v>0.33024691358024694</v>
      </c>
    </row>
    <row r="30" spans="1:23" ht="120" x14ac:dyDescent="0.25">
      <c r="A30" s="41">
        <f t="shared" si="4"/>
        <v>26</v>
      </c>
      <c r="B30" s="49">
        <v>5716</v>
      </c>
      <c r="C30" s="43" t="s">
        <v>51</v>
      </c>
      <c r="D30" s="44">
        <f t="shared" si="0"/>
        <v>2042</v>
      </c>
      <c r="E30" s="44">
        <v>920</v>
      </c>
      <c r="F30" s="45">
        <v>1122</v>
      </c>
      <c r="G30" s="45">
        <f t="shared" si="1"/>
        <v>6717</v>
      </c>
      <c r="H30" s="45">
        <v>2138</v>
      </c>
      <c r="I30" s="45">
        <v>4579</v>
      </c>
      <c r="J30" s="45">
        <f t="shared" si="2"/>
        <v>7915</v>
      </c>
      <c r="K30" s="45">
        <v>2366</v>
      </c>
      <c r="L30" s="45">
        <v>5549</v>
      </c>
      <c r="M30" s="45">
        <v>12789</v>
      </c>
      <c r="N30" s="45">
        <v>2830</v>
      </c>
      <c r="O30" s="45">
        <v>9959</v>
      </c>
      <c r="P30" s="45">
        <v>345</v>
      </c>
      <c r="Q30" s="45">
        <v>20254</v>
      </c>
      <c r="R30" s="45">
        <v>3771</v>
      </c>
      <c r="S30" s="45">
        <v>16483</v>
      </c>
      <c r="T30" s="46">
        <f t="shared" si="3"/>
        <v>0.81381455514960011</v>
      </c>
      <c r="U30" s="45">
        <v>946</v>
      </c>
      <c r="V30" s="45">
        <v>2174</v>
      </c>
      <c r="W30" s="232">
        <f t="shared" si="6"/>
        <v>0.39358974358974358</v>
      </c>
    </row>
    <row r="31" spans="1:23" ht="132" x14ac:dyDescent="0.25">
      <c r="A31" s="41">
        <f t="shared" si="4"/>
        <v>27</v>
      </c>
      <c r="B31" s="49">
        <v>5715</v>
      </c>
      <c r="C31" s="43" t="s">
        <v>50</v>
      </c>
      <c r="D31" s="44">
        <f t="shared" si="0"/>
        <v>3258</v>
      </c>
      <c r="E31" s="44">
        <v>541</v>
      </c>
      <c r="F31" s="45">
        <v>2717</v>
      </c>
      <c r="G31" s="45">
        <f t="shared" si="1"/>
        <v>9600</v>
      </c>
      <c r="H31" s="45">
        <v>2092</v>
      </c>
      <c r="I31" s="45">
        <v>7508</v>
      </c>
      <c r="J31" s="45">
        <f t="shared" si="2"/>
        <v>11577</v>
      </c>
      <c r="K31" s="45">
        <v>2977</v>
      </c>
      <c r="L31" s="45">
        <v>8600</v>
      </c>
      <c r="M31" s="45">
        <v>18126</v>
      </c>
      <c r="N31" s="45">
        <v>3928</v>
      </c>
      <c r="O31" s="45">
        <v>14198</v>
      </c>
      <c r="P31" s="45">
        <v>795</v>
      </c>
      <c r="Q31" s="45">
        <v>28168</v>
      </c>
      <c r="R31" s="45">
        <v>5348</v>
      </c>
      <c r="S31" s="45">
        <v>22820</v>
      </c>
      <c r="T31" s="46">
        <f t="shared" si="3"/>
        <v>0.81013916500994032</v>
      </c>
      <c r="U31" s="45">
        <v>1124</v>
      </c>
      <c r="V31" s="45">
        <v>2687</v>
      </c>
      <c r="W31" s="232">
        <f t="shared" si="6"/>
        <v>0.41012857517711887</v>
      </c>
    </row>
    <row r="32" spans="1:23" ht="96" x14ac:dyDescent="0.25">
      <c r="A32" s="41">
        <f t="shared" si="4"/>
        <v>28</v>
      </c>
      <c r="B32" s="42">
        <v>4026</v>
      </c>
      <c r="C32" s="43" t="s">
        <v>39</v>
      </c>
      <c r="D32" s="44">
        <f t="shared" si="0"/>
        <v>2742</v>
      </c>
      <c r="E32" s="44">
        <v>1100</v>
      </c>
      <c r="F32" s="45">
        <v>1642</v>
      </c>
      <c r="G32" s="45">
        <f t="shared" si="1"/>
        <v>5571</v>
      </c>
      <c r="H32" s="45">
        <v>1443</v>
      </c>
      <c r="I32" s="45">
        <v>4128</v>
      </c>
      <c r="J32" s="45">
        <f t="shared" si="2"/>
        <v>6752</v>
      </c>
      <c r="K32" s="45">
        <v>1884</v>
      </c>
      <c r="L32" s="45">
        <v>4868</v>
      </c>
      <c r="M32" s="45">
        <v>10225</v>
      </c>
      <c r="N32" s="45">
        <v>2348</v>
      </c>
      <c r="O32" s="45">
        <v>7877</v>
      </c>
      <c r="P32" s="45">
        <v>5</v>
      </c>
      <c r="Q32" s="45">
        <v>16698</v>
      </c>
      <c r="R32" s="45">
        <v>3304</v>
      </c>
      <c r="S32" s="45">
        <v>13394</v>
      </c>
      <c r="T32" s="46">
        <f t="shared" si="3"/>
        <v>0.80213199185531203</v>
      </c>
      <c r="U32" s="45">
        <v>1</v>
      </c>
      <c r="V32" s="45">
        <v>1</v>
      </c>
      <c r="W32" s="232">
        <f t="shared" si="6"/>
        <v>0</v>
      </c>
    </row>
    <row r="33" spans="1:23" ht="96" x14ac:dyDescent="0.25">
      <c r="A33" s="41">
        <f t="shared" si="4"/>
        <v>29</v>
      </c>
      <c r="B33" s="42">
        <v>5606</v>
      </c>
      <c r="C33" s="43" t="s">
        <v>90</v>
      </c>
      <c r="D33" s="44">
        <f t="shared" si="0"/>
        <v>53</v>
      </c>
      <c r="E33" s="44">
        <v>17</v>
      </c>
      <c r="F33" s="45">
        <v>36</v>
      </c>
      <c r="G33" s="45">
        <f t="shared" si="1"/>
        <v>169</v>
      </c>
      <c r="H33" s="45">
        <v>73</v>
      </c>
      <c r="I33" s="45">
        <v>96</v>
      </c>
      <c r="J33" s="45">
        <f t="shared" si="2"/>
        <v>166</v>
      </c>
      <c r="K33" s="45">
        <v>60</v>
      </c>
      <c r="L33" s="45">
        <v>106</v>
      </c>
      <c r="M33" s="45">
        <v>223</v>
      </c>
      <c r="N33" s="45">
        <v>63</v>
      </c>
      <c r="O33" s="45">
        <v>160</v>
      </c>
      <c r="P33" s="45">
        <v>1</v>
      </c>
      <c r="Q33" s="45">
        <v>297</v>
      </c>
      <c r="R33" s="45">
        <v>60</v>
      </c>
      <c r="S33" s="45">
        <v>237</v>
      </c>
      <c r="T33" s="46">
        <f t="shared" si="3"/>
        <v>0.79797979797979801</v>
      </c>
      <c r="U33" s="45">
        <v>0</v>
      </c>
      <c r="V33" s="45">
        <v>26</v>
      </c>
      <c r="W33" s="232">
        <f t="shared" si="6"/>
        <v>1</v>
      </c>
    </row>
    <row r="34" spans="1:23" ht="96" x14ac:dyDescent="0.25">
      <c r="A34" s="41">
        <f t="shared" si="4"/>
        <v>30</v>
      </c>
      <c r="B34" s="47">
        <v>1202</v>
      </c>
      <c r="C34" s="43" t="s">
        <v>18</v>
      </c>
      <c r="D34" s="44">
        <f t="shared" si="0"/>
        <v>1227</v>
      </c>
      <c r="E34" s="44">
        <v>355</v>
      </c>
      <c r="F34" s="45">
        <v>872</v>
      </c>
      <c r="G34" s="45">
        <f t="shared" si="1"/>
        <v>3267</v>
      </c>
      <c r="H34" s="45">
        <v>824</v>
      </c>
      <c r="I34" s="45">
        <v>2443</v>
      </c>
      <c r="J34" s="45">
        <f t="shared" si="2"/>
        <v>3903</v>
      </c>
      <c r="K34" s="45">
        <v>977</v>
      </c>
      <c r="L34" s="45">
        <v>2926</v>
      </c>
      <c r="M34" s="45">
        <v>7134</v>
      </c>
      <c r="N34" s="45">
        <v>1615</v>
      </c>
      <c r="O34" s="45">
        <v>5519</v>
      </c>
      <c r="P34" s="45">
        <v>193</v>
      </c>
      <c r="Q34" s="45">
        <v>14591</v>
      </c>
      <c r="R34" s="45">
        <v>2983</v>
      </c>
      <c r="S34" s="45">
        <v>11608</v>
      </c>
      <c r="T34" s="46">
        <f t="shared" si="3"/>
        <v>0.79555890617503944</v>
      </c>
      <c r="U34" s="45">
        <v>0</v>
      </c>
      <c r="V34" s="45">
        <v>15</v>
      </c>
      <c r="W34" s="232">
        <f t="shared" si="6"/>
        <v>1</v>
      </c>
    </row>
    <row r="35" spans="1:23" ht="96" x14ac:dyDescent="0.25">
      <c r="A35" s="41">
        <f t="shared" si="4"/>
        <v>31</v>
      </c>
      <c r="B35" s="48">
        <v>4004</v>
      </c>
      <c r="C35" s="43" t="s">
        <v>75</v>
      </c>
      <c r="D35" s="44">
        <f t="shared" si="0"/>
        <v>65</v>
      </c>
      <c r="E35" s="44">
        <v>0</v>
      </c>
      <c r="F35" s="45">
        <v>65</v>
      </c>
      <c r="G35" s="45">
        <f t="shared" si="1"/>
        <v>195</v>
      </c>
      <c r="H35" s="45">
        <v>26</v>
      </c>
      <c r="I35" s="45">
        <v>169</v>
      </c>
      <c r="J35" s="45">
        <f t="shared" si="2"/>
        <v>236</v>
      </c>
      <c r="K35" s="45">
        <v>35</v>
      </c>
      <c r="L35" s="45">
        <v>201</v>
      </c>
      <c r="M35" s="45">
        <v>377</v>
      </c>
      <c r="N35" s="45">
        <v>62</v>
      </c>
      <c r="O35" s="45">
        <v>315</v>
      </c>
      <c r="P35" s="45">
        <v>1</v>
      </c>
      <c r="Q35" s="45">
        <v>497</v>
      </c>
      <c r="R35" s="45">
        <v>102</v>
      </c>
      <c r="S35" s="45">
        <v>395</v>
      </c>
      <c r="T35" s="46">
        <f t="shared" si="3"/>
        <v>0.79476861167002011</v>
      </c>
      <c r="U35" s="45">
        <v>0</v>
      </c>
      <c r="V35" s="45">
        <v>0</v>
      </c>
      <c r="W35" s="232">
        <v>0</v>
      </c>
    </row>
    <row r="36" spans="1:23" ht="108" x14ac:dyDescent="0.25">
      <c r="A36" s="41">
        <f t="shared" si="4"/>
        <v>32</v>
      </c>
      <c r="B36" s="47">
        <v>3202</v>
      </c>
      <c r="C36" s="43" t="s">
        <v>32</v>
      </c>
      <c r="D36" s="44">
        <f t="shared" si="0"/>
        <v>1024</v>
      </c>
      <c r="E36" s="44">
        <v>321</v>
      </c>
      <c r="F36" s="45">
        <v>703</v>
      </c>
      <c r="G36" s="45">
        <f t="shared" si="1"/>
        <v>2567</v>
      </c>
      <c r="H36" s="45">
        <v>727</v>
      </c>
      <c r="I36" s="45">
        <v>1840</v>
      </c>
      <c r="J36" s="45">
        <f t="shared" si="2"/>
        <v>2973</v>
      </c>
      <c r="K36" s="45">
        <v>807</v>
      </c>
      <c r="L36" s="45">
        <v>2166</v>
      </c>
      <c r="M36" s="45">
        <v>4510</v>
      </c>
      <c r="N36" s="45">
        <v>1145</v>
      </c>
      <c r="O36" s="45">
        <v>3365</v>
      </c>
      <c r="P36" s="45">
        <v>328</v>
      </c>
      <c r="Q36" s="45">
        <v>7125</v>
      </c>
      <c r="R36" s="45">
        <v>1463</v>
      </c>
      <c r="S36" s="45">
        <v>5662</v>
      </c>
      <c r="T36" s="46">
        <f t="shared" si="3"/>
        <v>0.79466666666666663</v>
      </c>
      <c r="U36" s="45">
        <v>401</v>
      </c>
      <c r="V36" s="45">
        <v>882</v>
      </c>
      <c r="W36" s="232">
        <f>(V36-U36)/(V36+U36)</f>
        <v>0.37490257209664846</v>
      </c>
    </row>
    <row r="37" spans="1:23" ht="96" x14ac:dyDescent="0.25">
      <c r="A37" s="41">
        <f t="shared" si="4"/>
        <v>33</v>
      </c>
      <c r="B37" s="47">
        <v>1002</v>
      </c>
      <c r="C37" s="43" t="s">
        <v>17</v>
      </c>
      <c r="D37" s="44">
        <f t="shared" ref="D37:D68" si="7">E37+F37</f>
        <v>676</v>
      </c>
      <c r="E37" s="44">
        <v>186</v>
      </c>
      <c r="F37" s="45">
        <v>490</v>
      </c>
      <c r="G37" s="45">
        <f t="shared" ref="G37:G68" si="8">H37+I37</f>
        <v>1640</v>
      </c>
      <c r="H37" s="45">
        <v>368</v>
      </c>
      <c r="I37" s="45">
        <v>1272</v>
      </c>
      <c r="J37" s="45">
        <f t="shared" ref="J37:J68" si="9">K37+L37</f>
        <v>1905</v>
      </c>
      <c r="K37" s="45">
        <v>413</v>
      </c>
      <c r="L37" s="45">
        <v>1492</v>
      </c>
      <c r="M37" s="45">
        <v>3147</v>
      </c>
      <c r="N37" s="45">
        <v>501</v>
      </c>
      <c r="O37" s="45">
        <v>2646</v>
      </c>
      <c r="P37" s="45">
        <v>2712</v>
      </c>
      <c r="Q37" s="45">
        <v>5732</v>
      </c>
      <c r="R37" s="45">
        <v>1181</v>
      </c>
      <c r="S37" s="45">
        <v>4551</v>
      </c>
      <c r="T37" s="46">
        <f t="shared" ref="T37:T68" si="10">S37/Q37</f>
        <v>0.79396371249127706</v>
      </c>
      <c r="U37" s="45">
        <v>386</v>
      </c>
      <c r="V37" s="45">
        <v>961</v>
      </c>
      <c r="W37" s="232">
        <f>(V37-U37)/(V37+U37)</f>
        <v>0.42687453600593911</v>
      </c>
    </row>
    <row r="38" spans="1:23" ht="96" x14ac:dyDescent="0.25">
      <c r="A38" s="41">
        <f t="shared" ref="A38:A69" si="11">A37+1</f>
        <v>34</v>
      </c>
      <c r="B38" s="47">
        <v>2502</v>
      </c>
      <c r="C38" s="43" t="s">
        <v>29</v>
      </c>
      <c r="D38" s="44">
        <f t="shared" si="7"/>
        <v>573</v>
      </c>
      <c r="E38" s="44">
        <v>165</v>
      </c>
      <c r="F38" s="45">
        <v>408</v>
      </c>
      <c r="G38" s="45">
        <f t="shared" si="8"/>
        <v>1374</v>
      </c>
      <c r="H38" s="45">
        <v>352</v>
      </c>
      <c r="I38" s="45">
        <v>1022</v>
      </c>
      <c r="J38" s="45">
        <f t="shared" si="9"/>
        <v>1583</v>
      </c>
      <c r="K38" s="45">
        <v>390</v>
      </c>
      <c r="L38" s="45">
        <v>1193</v>
      </c>
      <c r="M38" s="45">
        <v>2650</v>
      </c>
      <c r="N38" s="45">
        <v>603</v>
      </c>
      <c r="O38" s="45">
        <v>2047</v>
      </c>
      <c r="P38" s="45">
        <v>8</v>
      </c>
      <c r="Q38" s="45">
        <v>4419</v>
      </c>
      <c r="R38" s="45">
        <v>934</v>
      </c>
      <c r="S38" s="45">
        <v>3485</v>
      </c>
      <c r="T38" s="46">
        <f t="shared" si="10"/>
        <v>0.78863996379271328</v>
      </c>
      <c r="U38" s="45">
        <v>0</v>
      </c>
      <c r="V38" s="45">
        <v>0</v>
      </c>
      <c r="W38" s="232">
        <v>0</v>
      </c>
    </row>
    <row r="39" spans="1:23" ht="108" x14ac:dyDescent="0.25">
      <c r="A39" s="41">
        <f t="shared" si="11"/>
        <v>35</v>
      </c>
      <c r="B39" s="42">
        <v>6010</v>
      </c>
      <c r="C39" s="43" t="s">
        <v>104</v>
      </c>
      <c r="D39" s="44">
        <f t="shared" si="7"/>
        <v>6</v>
      </c>
      <c r="E39" s="44">
        <v>3</v>
      </c>
      <c r="F39" s="45">
        <v>3</v>
      </c>
      <c r="G39" s="45">
        <f t="shared" si="8"/>
        <v>17</v>
      </c>
      <c r="H39" s="45">
        <v>9</v>
      </c>
      <c r="I39" s="45">
        <v>8</v>
      </c>
      <c r="J39" s="45">
        <f t="shared" si="9"/>
        <v>16</v>
      </c>
      <c r="K39" s="45">
        <v>5</v>
      </c>
      <c r="L39" s="45">
        <v>11</v>
      </c>
      <c r="M39" s="45">
        <v>27</v>
      </c>
      <c r="N39" s="45">
        <v>7</v>
      </c>
      <c r="O39" s="45">
        <v>20</v>
      </c>
      <c r="P39" s="45">
        <v>1</v>
      </c>
      <c r="Q39" s="45">
        <v>37</v>
      </c>
      <c r="R39" s="45">
        <v>8</v>
      </c>
      <c r="S39" s="45">
        <v>29</v>
      </c>
      <c r="T39" s="46">
        <f t="shared" si="10"/>
        <v>0.78378378378378377</v>
      </c>
      <c r="U39" s="45">
        <v>4</v>
      </c>
      <c r="V39" s="45">
        <v>17</v>
      </c>
      <c r="W39" s="232">
        <f>(V39-U39)/(V39+U39)</f>
        <v>0.61904761904761907</v>
      </c>
    </row>
    <row r="40" spans="1:23" ht="96" x14ac:dyDescent="0.25">
      <c r="A40" s="41">
        <f t="shared" si="11"/>
        <v>36</v>
      </c>
      <c r="B40" s="47">
        <v>2110</v>
      </c>
      <c r="C40" s="43" t="s">
        <v>91</v>
      </c>
      <c r="D40" s="44">
        <f t="shared" si="7"/>
        <v>6</v>
      </c>
      <c r="E40" s="44">
        <v>2</v>
      </c>
      <c r="F40" s="45">
        <v>4</v>
      </c>
      <c r="G40" s="45">
        <f t="shared" si="8"/>
        <v>11</v>
      </c>
      <c r="H40" s="45">
        <v>3</v>
      </c>
      <c r="I40" s="45">
        <v>8</v>
      </c>
      <c r="J40" s="45">
        <f t="shared" si="9"/>
        <v>11</v>
      </c>
      <c r="K40" s="45">
        <v>3</v>
      </c>
      <c r="L40" s="45">
        <v>8</v>
      </c>
      <c r="M40" s="45">
        <v>13</v>
      </c>
      <c r="N40" s="45">
        <v>4</v>
      </c>
      <c r="O40" s="45">
        <v>9</v>
      </c>
      <c r="P40" s="45">
        <v>0</v>
      </c>
      <c r="Q40" s="45">
        <v>18</v>
      </c>
      <c r="R40" s="45">
        <v>4</v>
      </c>
      <c r="S40" s="45">
        <v>14</v>
      </c>
      <c r="T40" s="46">
        <f t="shared" si="10"/>
        <v>0.77777777777777779</v>
      </c>
      <c r="U40" s="45">
        <v>0</v>
      </c>
      <c r="V40" s="45">
        <v>0</v>
      </c>
      <c r="W40" s="232">
        <v>0</v>
      </c>
    </row>
    <row r="41" spans="1:23" ht="96" x14ac:dyDescent="0.25">
      <c r="A41" s="41">
        <f t="shared" si="11"/>
        <v>37</v>
      </c>
      <c r="B41" s="48">
        <v>4054</v>
      </c>
      <c r="C41" s="43" t="s">
        <v>93</v>
      </c>
      <c r="D41" s="44">
        <f t="shared" si="7"/>
        <v>31</v>
      </c>
      <c r="E41" s="44">
        <v>12</v>
      </c>
      <c r="F41" s="45">
        <v>19</v>
      </c>
      <c r="G41" s="45">
        <f t="shared" si="8"/>
        <v>63</v>
      </c>
      <c r="H41" s="45">
        <v>9</v>
      </c>
      <c r="I41" s="45">
        <v>54</v>
      </c>
      <c r="J41" s="45">
        <f t="shared" si="9"/>
        <v>79</v>
      </c>
      <c r="K41" s="45">
        <v>14</v>
      </c>
      <c r="L41" s="45">
        <v>65</v>
      </c>
      <c r="M41" s="45">
        <v>146</v>
      </c>
      <c r="N41" s="45">
        <v>34</v>
      </c>
      <c r="O41" s="45">
        <v>112</v>
      </c>
      <c r="P41" s="45">
        <v>2</v>
      </c>
      <c r="Q41" s="45">
        <v>204</v>
      </c>
      <c r="R41" s="45">
        <v>46</v>
      </c>
      <c r="S41" s="45">
        <v>158</v>
      </c>
      <c r="T41" s="46">
        <f t="shared" si="10"/>
        <v>0.77450980392156865</v>
      </c>
      <c r="U41" s="45">
        <v>0</v>
      </c>
      <c r="V41" s="45">
        <v>0</v>
      </c>
      <c r="W41" s="232">
        <v>0</v>
      </c>
    </row>
    <row r="42" spans="1:23" ht="108" x14ac:dyDescent="0.25">
      <c r="A42" s="41">
        <f t="shared" si="11"/>
        <v>38</v>
      </c>
      <c r="B42" s="42">
        <v>5025</v>
      </c>
      <c r="C42" s="43" t="s">
        <v>78</v>
      </c>
      <c r="D42" s="44">
        <f t="shared" si="7"/>
        <v>5</v>
      </c>
      <c r="E42" s="44">
        <v>0</v>
      </c>
      <c r="F42" s="45">
        <v>5</v>
      </c>
      <c r="G42" s="45">
        <f t="shared" si="8"/>
        <v>20</v>
      </c>
      <c r="H42" s="45">
        <v>8</v>
      </c>
      <c r="I42" s="45">
        <v>12</v>
      </c>
      <c r="J42" s="45">
        <f t="shared" si="9"/>
        <v>20</v>
      </c>
      <c r="K42" s="45">
        <v>5</v>
      </c>
      <c r="L42" s="45">
        <v>15</v>
      </c>
      <c r="M42" s="45">
        <v>32</v>
      </c>
      <c r="N42" s="45">
        <v>9</v>
      </c>
      <c r="O42" s="45">
        <v>23</v>
      </c>
      <c r="P42" s="45">
        <v>2</v>
      </c>
      <c r="Q42" s="45">
        <v>55</v>
      </c>
      <c r="R42" s="45">
        <v>13</v>
      </c>
      <c r="S42" s="45">
        <v>42</v>
      </c>
      <c r="T42" s="46">
        <f t="shared" si="10"/>
        <v>0.76363636363636367</v>
      </c>
      <c r="U42" s="45">
        <v>0</v>
      </c>
      <c r="V42" s="45">
        <v>0</v>
      </c>
      <c r="W42" s="232">
        <v>0</v>
      </c>
    </row>
    <row r="43" spans="1:23" ht="120" x14ac:dyDescent="0.25">
      <c r="A43" s="41">
        <f t="shared" si="11"/>
        <v>39</v>
      </c>
      <c r="B43" s="42">
        <v>5002</v>
      </c>
      <c r="C43" s="43" t="s">
        <v>99</v>
      </c>
      <c r="D43" s="44">
        <f t="shared" si="7"/>
        <v>1029</v>
      </c>
      <c r="E43" s="44">
        <v>458</v>
      </c>
      <c r="F43" s="45">
        <v>571</v>
      </c>
      <c r="G43" s="45">
        <f t="shared" si="8"/>
        <v>3650</v>
      </c>
      <c r="H43" s="45">
        <v>1641</v>
      </c>
      <c r="I43" s="45">
        <v>2009</v>
      </c>
      <c r="J43" s="45">
        <f t="shared" si="9"/>
        <v>4001</v>
      </c>
      <c r="K43" s="45">
        <v>1460</v>
      </c>
      <c r="L43" s="45">
        <v>2541</v>
      </c>
      <c r="M43" s="45">
        <v>5702</v>
      </c>
      <c r="N43" s="45">
        <v>1924</v>
      </c>
      <c r="O43" s="45">
        <v>3778</v>
      </c>
      <c r="P43" s="45">
        <v>1</v>
      </c>
      <c r="Q43" s="45">
        <v>8241</v>
      </c>
      <c r="R43" s="45">
        <v>2097</v>
      </c>
      <c r="S43" s="45">
        <v>6144</v>
      </c>
      <c r="T43" s="46">
        <f t="shared" si="10"/>
        <v>0.74554058973425552</v>
      </c>
      <c r="U43" s="45">
        <v>0</v>
      </c>
      <c r="V43" s="45">
        <v>0</v>
      </c>
      <c r="W43" s="232">
        <v>0</v>
      </c>
    </row>
    <row r="44" spans="1:23" ht="96" x14ac:dyDescent="0.25">
      <c r="A44" s="41">
        <f t="shared" si="11"/>
        <v>40</v>
      </c>
      <c r="B44" s="48">
        <v>4023</v>
      </c>
      <c r="C44" s="43" t="s">
        <v>88</v>
      </c>
      <c r="D44" s="44">
        <f t="shared" si="7"/>
        <v>455</v>
      </c>
      <c r="E44" s="44">
        <v>128</v>
      </c>
      <c r="F44" s="45">
        <v>327</v>
      </c>
      <c r="G44" s="45">
        <f t="shared" si="8"/>
        <v>854</v>
      </c>
      <c r="H44" s="45">
        <v>201</v>
      </c>
      <c r="I44" s="45">
        <v>653</v>
      </c>
      <c r="J44" s="45">
        <f t="shared" si="9"/>
        <v>1237</v>
      </c>
      <c r="K44" s="45">
        <v>320</v>
      </c>
      <c r="L44" s="45">
        <v>917</v>
      </c>
      <c r="M44" s="45">
        <v>1573</v>
      </c>
      <c r="N44" s="45">
        <v>416</v>
      </c>
      <c r="O44" s="45">
        <v>1157</v>
      </c>
      <c r="P44" s="45">
        <v>184</v>
      </c>
      <c r="Q44" s="45">
        <v>2342</v>
      </c>
      <c r="R44" s="45">
        <v>616</v>
      </c>
      <c r="S44" s="45">
        <v>1726</v>
      </c>
      <c r="T44" s="46">
        <f t="shared" si="10"/>
        <v>0.73697694278394532</v>
      </c>
      <c r="U44" s="45">
        <v>87</v>
      </c>
      <c r="V44" s="45">
        <v>211</v>
      </c>
      <c r="W44" s="232">
        <f>(V44-U44)/(V44+U44)</f>
        <v>0.41610738255033558</v>
      </c>
    </row>
    <row r="45" spans="1:23" ht="120" x14ac:dyDescent="0.25">
      <c r="A45" s="41">
        <f t="shared" si="11"/>
        <v>41</v>
      </c>
      <c r="B45" s="42">
        <v>6013</v>
      </c>
      <c r="C45" s="43" t="s">
        <v>55</v>
      </c>
      <c r="D45" s="44">
        <f t="shared" si="7"/>
        <v>302</v>
      </c>
      <c r="E45" s="44">
        <v>39</v>
      </c>
      <c r="F45" s="45">
        <v>263</v>
      </c>
      <c r="G45" s="45">
        <f t="shared" si="8"/>
        <v>1043</v>
      </c>
      <c r="H45" s="45">
        <v>338</v>
      </c>
      <c r="I45" s="45">
        <v>705</v>
      </c>
      <c r="J45" s="45">
        <f t="shared" si="9"/>
        <v>1163</v>
      </c>
      <c r="K45" s="45">
        <v>355</v>
      </c>
      <c r="L45" s="45">
        <v>808</v>
      </c>
      <c r="M45" s="45">
        <v>1404</v>
      </c>
      <c r="N45" s="45">
        <v>380</v>
      </c>
      <c r="O45" s="45">
        <v>1024</v>
      </c>
      <c r="P45" s="45">
        <v>1</v>
      </c>
      <c r="Q45" s="45">
        <v>1951</v>
      </c>
      <c r="R45" s="45">
        <v>517</v>
      </c>
      <c r="S45" s="45">
        <v>1434</v>
      </c>
      <c r="T45" s="46">
        <f t="shared" si="10"/>
        <v>0.73500768836494101</v>
      </c>
      <c r="U45" s="45">
        <v>0</v>
      </c>
      <c r="V45" s="45">
        <v>0</v>
      </c>
      <c r="W45" s="232">
        <v>0</v>
      </c>
    </row>
    <row r="46" spans="1:23" ht="96" x14ac:dyDescent="0.25">
      <c r="A46" s="41">
        <f t="shared" si="11"/>
        <v>42</v>
      </c>
      <c r="B46" s="47">
        <v>3421</v>
      </c>
      <c r="C46" s="43" t="s">
        <v>87</v>
      </c>
      <c r="D46" s="44">
        <f t="shared" si="7"/>
        <v>67</v>
      </c>
      <c r="E46" s="44">
        <v>16</v>
      </c>
      <c r="F46" s="45">
        <v>51</v>
      </c>
      <c r="G46" s="45">
        <f t="shared" si="8"/>
        <v>142</v>
      </c>
      <c r="H46" s="45">
        <v>42</v>
      </c>
      <c r="I46" s="45">
        <v>100</v>
      </c>
      <c r="J46" s="45">
        <f t="shared" si="9"/>
        <v>182</v>
      </c>
      <c r="K46" s="45">
        <v>51</v>
      </c>
      <c r="L46" s="45">
        <v>131</v>
      </c>
      <c r="M46" s="45">
        <v>290</v>
      </c>
      <c r="N46" s="45">
        <v>79</v>
      </c>
      <c r="O46" s="45">
        <v>211</v>
      </c>
      <c r="P46" s="45">
        <v>205</v>
      </c>
      <c r="Q46" s="45">
        <v>418</v>
      </c>
      <c r="R46" s="45">
        <v>113</v>
      </c>
      <c r="S46" s="45">
        <v>305</v>
      </c>
      <c r="T46" s="46">
        <f t="shared" si="10"/>
        <v>0.72966507177033491</v>
      </c>
      <c r="U46" s="45">
        <v>29</v>
      </c>
      <c r="V46" s="45">
        <v>53</v>
      </c>
      <c r="W46" s="232">
        <f>(V46-U46)/(V46+U46)</f>
        <v>0.29268292682926828</v>
      </c>
    </row>
    <row r="47" spans="1:23" ht="108" x14ac:dyDescent="0.25">
      <c r="A47" s="41">
        <f t="shared" si="11"/>
        <v>43</v>
      </c>
      <c r="B47" s="42">
        <v>4024</v>
      </c>
      <c r="C47" s="43" t="s">
        <v>101</v>
      </c>
      <c r="D47" s="44">
        <f t="shared" si="7"/>
        <v>3691</v>
      </c>
      <c r="E47" s="44">
        <v>1700</v>
      </c>
      <c r="F47" s="45">
        <v>1991</v>
      </c>
      <c r="G47" s="45">
        <f t="shared" si="8"/>
        <v>7904</v>
      </c>
      <c r="H47" s="45">
        <v>2449</v>
      </c>
      <c r="I47" s="45">
        <v>5455</v>
      </c>
      <c r="J47" s="45">
        <f t="shared" si="9"/>
        <v>9865</v>
      </c>
      <c r="K47" s="45">
        <v>3393</v>
      </c>
      <c r="L47" s="45">
        <v>6472</v>
      </c>
      <c r="M47" s="45">
        <v>12668</v>
      </c>
      <c r="N47" s="45">
        <v>3745</v>
      </c>
      <c r="O47" s="45">
        <v>8923</v>
      </c>
      <c r="P47" s="45">
        <v>717</v>
      </c>
      <c r="Q47" s="45">
        <v>18478</v>
      </c>
      <c r="R47" s="45">
        <v>5262</v>
      </c>
      <c r="S47" s="45">
        <v>13216</v>
      </c>
      <c r="T47" s="46">
        <f t="shared" si="10"/>
        <v>0.71522892087888301</v>
      </c>
      <c r="U47" s="45">
        <v>56</v>
      </c>
      <c r="V47" s="45">
        <v>121</v>
      </c>
      <c r="W47" s="232">
        <f>(V47-U47)/(V47+U47)</f>
        <v>0.3672316384180791</v>
      </c>
    </row>
    <row r="48" spans="1:23" ht="96" x14ac:dyDescent="0.25">
      <c r="A48" s="41">
        <f t="shared" si="11"/>
        <v>44</v>
      </c>
      <c r="B48" s="47">
        <v>5902</v>
      </c>
      <c r="C48" s="43" t="s">
        <v>103</v>
      </c>
      <c r="D48" s="44">
        <f t="shared" si="7"/>
        <v>3870</v>
      </c>
      <c r="E48" s="44">
        <v>1918</v>
      </c>
      <c r="F48" s="45">
        <v>1952</v>
      </c>
      <c r="G48" s="45">
        <f t="shared" si="8"/>
        <v>9661</v>
      </c>
      <c r="H48" s="45">
        <v>3958</v>
      </c>
      <c r="I48" s="45">
        <v>5703</v>
      </c>
      <c r="J48" s="45">
        <f t="shared" si="9"/>
        <v>11360</v>
      </c>
      <c r="K48" s="45">
        <v>4496</v>
      </c>
      <c r="L48" s="45">
        <v>6864</v>
      </c>
      <c r="M48" s="45">
        <v>19246</v>
      </c>
      <c r="N48" s="45">
        <v>6701</v>
      </c>
      <c r="O48" s="45">
        <v>12545</v>
      </c>
      <c r="P48" s="45">
        <v>25</v>
      </c>
      <c r="Q48" s="45">
        <v>30248</v>
      </c>
      <c r="R48" s="45">
        <v>8739</v>
      </c>
      <c r="S48" s="45">
        <v>21509</v>
      </c>
      <c r="T48" s="46">
        <f t="shared" si="10"/>
        <v>0.71108833641893676</v>
      </c>
      <c r="U48" s="45">
        <v>326</v>
      </c>
      <c r="V48" s="45">
        <v>1332</v>
      </c>
      <c r="W48" s="232">
        <f>(V48-U48)/(V48+U48)</f>
        <v>0.60675512665862485</v>
      </c>
    </row>
    <row r="49" spans="1:23" ht="120" x14ac:dyDescent="0.25">
      <c r="A49" s="41">
        <f t="shared" si="11"/>
        <v>45</v>
      </c>
      <c r="B49" s="47">
        <v>5403</v>
      </c>
      <c r="C49" s="43" t="s">
        <v>107</v>
      </c>
      <c r="D49" s="44">
        <f t="shared" si="7"/>
        <v>6</v>
      </c>
      <c r="E49" s="44">
        <v>4</v>
      </c>
      <c r="F49" s="45">
        <v>2</v>
      </c>
      <c r="G49" s="45">
        <f t="shared" si="8"/>
        <v>10</v>
      </c>
      <c r="H49" s="45">
        <v>4</v>
      </c>
      <c r="I49" s="45">
        <v>6</v>
      </c>
      <c r="J49" s="45">
        <f t="shared" si="9"/>
        <v>16</v>
      </c>
      <c r="K49" s="45">
        <v>7</v>
      </c>
      <c r="L49" s="45">
        <v>9</v>
      </c>
      <c r="M49" s="45">
        <v>27</v>
      </c>
      <c r="N49" s="45">
        <v>11</v>
      </c>
      <c r="O49" s="45">
        <v>16</v>
      </c>
      <c r="P49" s="45">
        <v>2</v>
      </c>
      <c r="Q49" s="45">
        <v>38</v>
      </c>
      <c r="R49" s="45">
        <v>11</v>
      </c>
      <c r="S49" s="45">
        <v>27</v>
      </c>
      <c r="T49" s="46">
        <f t="shared" si="10"/>
        <v>0.71052631578947367</v>
      </c>
      <c r="U49" s="45">
        <v>0</v>
      </c>
      <c r="V49" s="45">
        <v>0</v>
      </c>
      <c r="W49" s="232">
        <v>0</v>
      </c>
    </row>
    <row r="50" spans="1:23" ht="96" x14ac:dyDescent="0.25">
      <c r="A50" s="41">
        <f t="shared" si="11"/>
        <v>46</v>
      </c>
      <c r="B50" s="344">
        <v>2602</v>
      </c>
      <c r="C50" s="43" t="s">
        <v>30</v>
      </c>
      <c r="D50" s="44">
        <f t="shared" si="7"/>
        <v>312</v>
      </c>
      <c r="E50" s="44">
        <v>162</v>
      </c>
      <c r="F50" s="45">
        <v>150</v>
      </c>
      <c r="G50" s="45">
        <f t="shared" si="8"/>
        <v>672</v>
      </c>
      <c r="H50" s="45">
        <v>321</v>
      </c>
      <c r="I50" s="45">
        <v>351</v>
      </c>
      <c r="J50" s="45">
        <f t="shared" si="9"/>
        <v>744</v>
      </c>
      <c r="K50" s="45">
        <v>316</v>
      </c>
      <c r="L50" s="45">
        <v>428</v>
      </c>
      <c r="M50" s="45">
        <v>1274</v>
      </c>
      <c r="N50" s="45">
        <v>516</v>
      </c>
      <c r="O50" s="45">
        <v>758</v>
      </c>
      <c r="P50" s="45">
        <v>1111</v>
      </c>
      <c r="Q50" s="45">
        <v>2195</v>
      </c>
      <c r="R50" s="45">
        <v>641</v>
      </c>
      <c r="S50" s="45">
        <v>1554</v>
      </c>
      <c r="T50" s="46">
        <f t="shared" si="10"/>
        <v>0.70797266514806378</v>
      </c>
      <c r="U50" s="45">
        <v>122</v>
      </c>
      <c r="V50" s="45">
        <v>298</v>
      </c>
      <c r="W50" s="232">
        <f>(V50-U50)/(V50+U50)</f>
        <v>0.41904761904761906</v>
      </c>
    </row>
    <row r="51" spans="1:23" ht="96" x14ac:dyDescent="0.25">
      <c r="A51" s="41">
        <f t="shared" si="11"/>
        <v>47</v>
      </c>
      <c r="B51" s="47">
        <v>5306</v>
      </c>
      <c r="C51" s="43" t="s">
        <v>46</v>
      </c>
      <c r="D51" s="44">
        <f t="shared" si="7"/>
        <v>4434</v>
      </c>
      <c r="E51" s="44">
        <v>1620</v>
      </c>
      <c r="F51" s="45">
        <v>2814</v>
      </c>
      <c r="G51" s="45">
        <f t="shared" si="8"/>
        <v>11499</v>
      </c>
      <c r="H51" s="45">
        <v>4575</v>
      </c>
      <c r="I51" s="45">
        <v>6924</v>
      </c>
      <c r="J51" s="45">
        <f t="shared" si="9"/>
        <v>14552</v>
      </c>
      <c r="K51" s="45">
        <v>6325</v>
      </c>
      <c r="L51" s="45">
        <v>8227</v>
      </c>
      <c r="M51" s="45">
        <v>22864</v>
      </c>
      <c r="N51" s="45">
        <v>8675</v>
      </c>
      <c r="O51" s="45">
        <v>14189</v>
      </c>
      <c r="P51" s="45">
        <v>550</v>
      </c>
      <c r="Q51" s="45">
        <v>34932</v>
      </c>
      <c r="R51" s="45">
        <v>10495</v>
      </c>
      <c r="S51" s="45">
        <v>24437</v>
      </c>
      <c r="T51" s="46">
        <f t="shared" si="10"/>
        <v>0.69955914347875869</v>
      </c>
      <c r="U51" s="45">
        <v>1</v>
      </c>
      <c r="V51" s="45">
        <v>1</v>
      </c>
      <c r="W51" s="232">
        <f>(V51-U51)/(V51+U51)</f>
        <v>0</v>
      </c>
    </row>
    <row r="52" spans="1:23" ht="96" x14ac:dyDescent="0.25">
      <c r="A52" s="41">
        <f t="shared" si="11"/>
        <v>48</v>
      </c>
      <c r="B52" s="42">
        <v>5501</v>
      </c>
      <c r="C52" s="43" t="s">
        <v>47</v>
      </c>
      <c r="D52" s="44">
        <f t="shared" si="7"/>
        <v>3480</v>
      </c>
      <c r="E52" s="44">
        <v>2312</v>
      </c>
      <c r="F52" s="45">
        <v>1168</v>
      </c>
      <c r="G52" s="45">
        <f t="shared" si="8"/>
        <v>7611</v>
      </c>
      <c r="H52" s="45">
        <v>3536</v>
      </c>
      <c r="I52" s="45">
        <v>4075</v>
      </c>
      <c r="J52" s="45">
        <f t="shared" si="9"/>
        <v>8512</v>
      </c>
      <c r="K52" s="45">
        <v>3773</v>
      </c>
      <c r="L52" s="45">
        <v>4739</v>
      </c>
      <c r="M52" s="45">
        <v>13338</v>
      </c>
      <c r="N52" s="45">
        <v>4901</v>
      </c>
      <c r="O52" s="45">
        <v>8437</v>
      </c>
      <c r="P52" s="45">
        <v>3</v>
      </c>
      <c r="Q52" s="45">
        <v>21423</v>
      </c>
      <c r="R52" s="45">
        <v>6489</v>
      </c>
      <c r="S52" s="45">
        <v>14934</v>
      </c>
      <c r="T52" s="46">
        <f t="shared" si="10"/>
        <v>0.69710124632404424</v>
      </c>
      <c r="U52" s="45">
        <v>19</v>
      </c>
      <c r="V52" s="45">
        <v>840</v>
      </c>
      <c r="W52" s="232">
        <f>(V52-U52)/(V52+U52)</f>
        <v>0.95576251455180439</v>
      </c>
    </row>
    <row r="53" spans="1:23" ht="96" x14ac:dyDescent="0.25">
      <c r="A53" s="41">
        <f t="shared" si="11"/>
        <v>49</v>
      </c>
      <c r="B53" s="42">
        <v>5602</v>
      </c>
      <c r="C53" s="43" t="s">
        <v>48</v>
      </c>
      <c r="D53" s="44">
        <f t="shared" si="7"/>
        <v>2942</v>
      </c>
      <c r="E53" s="44">
        <v>1471</v>
      </c>
      <c r="F53" s="45">
        <v>1471</v>
      </c>
      <c r="G53" s="45">
        <f t="shared" si="8"/>
        <v>8576</v>
      </c>
      <c r="H53" s="45">
        <v>4244</v>
      </c>
      <c r="I53" s="45">
        <v>4332</v>
      </c>
      <c r="J53" s="45">
        <f t="shared" si="9"/>
        <v>10221</v>
      </c>
      <c r="K53" s="45">
        <v>4769</v>
      </c>
      <c r="L53" s="45">
        <v>5452</v>
      </c>
      <c r="M53" s="45">
        <v>14540</v>
      </c>
      <c r="N53" s="45">
        <v>5984</v>
      </c>
      <c r="O53" s="45">
        <v>8556</v>
      </c>
      <c r="P53" s="45">
        <v>14102</v>
      </c>
      <c r="Q53" s="45">
        <v>30553</v>
      </c>
      <c r="R53" s="45">
        <v>9355</v>
      </c>
      <c r="S53" s="45">
        <v>21198</v>
      </c>
      <c r="T53" s="46">
        <f t="shared" si="10"/>
        <v>0.69381075508133405</v>
      </c>
      <c r="U53" s="45">
        <v>2022</v>
      </c>
      <c r="V53" s="45">
        <v>4275</v>
      </c>
      <c r="W53" s="232">
        <f>(V53-U53)/(V53+U53)</f>
        <v>0.35778942353501669</v>
      </c>
    </row>
    <row r="54" spans="1:23" ht="96" x14ac:dyDescent="0.25">
      <c r="A54" s="41">
        <f t="shared" si="11"/>
        <v>50</v>
      </c>
      <c r="B54" s="42">
        <v>1602</v>
      </c>
      <c r="C54" s="43" t="s">
        <v>22</v>
      </c>
      <c r="D54" s="44">
        <f t="shared" si="7"/>
        <v>508</v>
      </c>
      <c r="E54" s="44">
        <v>178</v>
      </c>
      <c r="F54" s="45">
        <v>330</v>
      </c>
      <c r="G54" s="45">
        <f t="shared" si="8"/>
        <v>1313</v>
      </c>
      <c r="H54" s="45">
        <v>360</v>
      </c>
      <c r="I54" s="45">
        <v>953</v>
      </c>
      <c r="J54" s="45">
        <f t="shared" si="9"/>
        <v>1565</v>
      </c>
      <c r="K54" s="45">
        <v>449</v>
      </c>
      <c r="L54" s="45">
        <v>1116</v>
      </c>
      <c r="M54" s="45">
        <v>2530</v>
      </c>
      <c r="N54" s="45">
        <v>750</v>
      </c>
      <c r="O54" s="45">
        <v>1780</v>
      </c>
      <c r="P54" s="45">
        <v>228</v>
      </c>
      <c r="Q54" s="45">
        <v>4486</v>
      </c>
      <c r="R54" s="45">
        <v>1389</v>
      </c>
      <c r="S54" s="45">
        <v>3097</v>
      </c>
      <c r="T54" s="46">
        <f t="shared" si="10"/>
        <v>0.69037004012483283</v>
      </c>
      <c r="U54" s="45">
        <v>118</v>
      </c>
      <c r="V54" s="45">
        <v>398</v>
      </c>
      <c r="W54" s="232">
        <f>(V54-U54)/(V54+U54)</f>
        <v>0.54263565891472865</v>
      </c>
    </row>
    <row r="55" spans="1:23" ht="96" x14ac:dyDescent="0.25">
      <c r="A55" s="41">
        <f t="shared" si="11"/>
        <v>51</v>
      </c>
      <c r="B55" s="42">
        <v>6015</v>
      </c>
      <c r="C55" s="43" t="s">
        <v>77</v>
      </c>
      <c r="D55" s="44">
        <f t="shared" si="7"/>
        <v>101</v>
      </c>
      <c r="E55" s="44">
        <v>0</v>
      </c>
      <c r="F55" s="45">
        <v>101</v>
      </c>
      <c r="G55" s="45">
        <f t="shared" si="8"/>
        <v>282</v>
      </c>
      <c r="H55" s="45">
        <v>47</v>
      </c>
      <c r="I55" s="45">
        <v>235</v>
      </c>
      <c r="J55" s="45">
        <f t="shared" si="9"/>
        <v>445</v>
      </c>
      <c r="K55" s="45">
        <v>157</v>
      </c>
      <c r="L55" s="45">
        <v>288</v>
      </c>
      <c r="M55" s="45">
        <v>555</v>
      </c>
      <c r="N55" s="45">
        <v>177</v>
      </c>
      <c r="O55" s="45">
        <v>378</v>
      </c>
      <c r="P55" s="45">
        <v>1</v>
      </c>
      <c r="Q55" s="45">
        <v>806</v>
      </c>
      <c r="R55" s="45">
        <v>252</v>
      </c>
      <c r="S55" s="45">
        <v>554</v>
      </c>
      <c r="T55" s="46">
        <f t="shared" si="10"/>
        <v>0.68734491315136481</v>
      </c>
      <c r="U55" s="45">
        <v>0</v>
      </c>
      <c r="V55" s="45">
        <v>0</v>
      </c>
      <c r="W55" s="232">
        <v>0</v>
      </c>
    </row>
    <row r="56" spans="1:23" ht="120" x14ac:dyDescent="0.25">
      <c r="A56" s="41">
        <f t="shared" si="11"/>
        <v>52</v>
      </c>
      <c r="B56" s="49">
        <v>5721</v>
      </c>
      <c r="C56" s="43" t="s">
        <v>52</v>
      </c>
      <c r="D56" s="44">
        <f t="shared" si="7"/>
        <v>3215</v>
      </c>
      <c r="E56" s="44">
        <v>1186</v>
      </c>
      <c r="F56" s="45">
        <v>2029</v>
      </c>
      <c r="G56" s="45">
        <f t="shared" si="8"/>
        <v>13331</v>
      </c>
      <c r="H56" s="45">
        <v>6566</v>
      </c>
      <c r="I56" s="45">
        <v>6765</v>
      </c>
      <c r="J56" s="45">
        <f t="shared" si="9"/>
        <v>14722</v>
      </c>
      <c r="K56" s="45">
        <v>6658</v>
      </c>
      <c r="L56" s="45">
        <v>8064</v>
      </c>
      <c r="M56" s="45">
        <v>22857</v>
      </c>
      <c r="N56" s="45">
        <v>8513</v>
      </c>
      <c r="O56" s="45">
        <v>14344</v>
      </c>
      <c r="P56" s="45">
        <v>12793</v>
      </c>
      <c r="Q56" s="45">
        <v>36399</v>
      </c>
      <c r="R56" s="45">
        <v>11465</v>
      </c>
      <c r="S56" s="45">
        <v>24934</v>
      </c>
      <c r="T56" s="46">
        <f t="shared" si="10"/>
        <v>0.68501881919832963</v>
      </c>
      <c r="U56" s="45">
        <v>2289</v>
      </c>
      <c r="V56" s="45">
        <v>5047</v>
      </c>
      <c r="W56" s="232">
        <f>(V56-U56)/(V56+U56)</f>
        <v>0.37595419847328243</v>
      </c>
    </row>
    <row r="57" spans="1:23" ht="108" x14ac:dyDescent="0.25">
      <c r="A57" s="41">
        <f t="shared" si="11"/>
        <v>53</v>
      </c>
      <c r="B57" s="42">
        <v>5015</v>
      </c>
      <c r="C57" s="43" t="s">
        <v>86</v>
      </c>
      <c r="D57" s="44">
        <f t="shared" si="7"/>
        <v>50</v>
      </c>
      <c r="E57" s="44">
        <v>9</v>
      </c>
      <c r="F57" s="45">
        <v>41</v>
      </c>
      <c r="G57" s="45">
        <f t="shared" si="8"/>
        <v>181</v>
      </c>
      <c r="H57" s="45">
        <v>72</v>
      </c>
      <c r="I57" s="45">
        <v>109</v>
      </c>
      <c r="J57" s="45">
        <f t="shared" si="9"/>
        <v>245</v>
      </c>
      <c r="K57" s="45">
        <v>102</v>
      </c>
      <c r="L57" s="45">
        <v>143</v>
      </c>
      <c r="M57" s="45">
        <v>459</v>
      </c>
      <c r="N57" s="45">
        <v>233</v>
      </c>
      <c r="O57" s="45">
        <v>226</v>
      </c>
      <c r="P57" s="45">
        <v>0</v>
      </c>
      <c r="Q57" s="45">
        <v>960</v>
      </c>
      <c r="R57" s="45">
        <v>316</v>
      </c>
      <c r="S57" s="45">
        <v>644</v>
      </c>
      <c r="T57" s="46">
        <f t="shared" si="10"/>
        <v>0.67083333333333328</v>
      </c>
      <c r="U57" s="45">
        <v>0</v>
      </c>
      <c r="V57" s="45">
        <v>0</v>
      </c>
      <c r="W57" s="232">
        <v>0</v>
      </c>
    </row>
    <row r="58" spans="1:23" ht="96" x14ac:dyDescent="0.25">
      <c r="A58" s="41">
        <f t="shared" si="11"/>
        <v>54</v>
      </c>
      <c r="B58" s="344">
        <v>1402</v>
      </c>
      <c r="C58" s="43" t="s">
        <v>20</v>
      </c>
      <c r="D58" s="44">
        <f t="shared" si="7"/>
        <v>422</v>
      </c>
      <c r="E58" s="44">
        <v>273</v>
      </c>
      <c r="F58" s="45">
        <v>149</v>
      </c>
      <c r="G58" s="45">
        <f t="shared" si="8"/>
        <v>1078</v>
      </c>
      <c r="H58" s="45">
        <v>666</v>
      </c>
      <c r="I58" s="45">
        <v>412</v>
      </c>
      <c r="J58" s="45">
        <f t="shared" si="9"/>
        <v>1261</v>
      </c>
      <c r="K58" s="45">
        <v>758</v>
      </c>
      <c r="L58" s="45">
        <v>503</v>
      </c>
      <c r="M58" s="45">
        <v>2169</v>
      </c>
      <c r="N58" s="45">
        <v>996</v>
      </c>
      <c r="O58" s="45">
        <v>1173</v>
      </c>
      <c r="P58" s="45">
        <v>1207</v>
      </c>
      <c r="Q58" s="45">
        <v>3593</v>
      </c>
      <c r="R58" s="45">
        <v>1186</v>
      </c>
      <c r="S58" s="45">
        <v>2407</v>
      </c>
      <c r="T58" s="46">
        <f t="shared" si="10"/>
        <v>0.66991372112440861</v>
      </c>
      <c r="U58" s="45">
        <v>175</v>
      </c>
      <c r="V58" s="45">
        <v>423</v>
      </c>
      <c r="W58" s="232">
        <f>(V58-U58)/(V58+U58)</f>
        <v>0.41471571906354515</v>
      </c>
    </row>
    <row r="59" spans="1:23" ht="96" x14ac:dyDescent="0.25">
      <c r="A59" s="41">
        <f t="shared" si="11"/>
        <v>55</v>
      </c>
      <c r="B59" s="47">
        <v>1302</v>
      </c>
      <c r="C59" s="43" t="s">
        <v>19</v>
      </c>
      <c r="D59" s="44">
        <f t="shared" si="7"/>
        <v>1614</v>
      </c>
      <c r="E59" s="44">
        <v>630</v>
      </c>
      <c r="F59" s="45">
        <v>984</v>
      </c>
      <c r="G59" s="45">
        <f t="shared" si="8"/>
        <v>4175</v>
      </c>
      <c r="H59" s="45">
        <v>1548</v>
      </c>
      <c r="I59" s="45">
        <v>2627</v>
      </c>
      <c r="J59" s="45">
        <f t="shared" si="9"/>
        <v>4993</v>
      </c>
      <c r="K59" s="45">
        <v>1848</v>
      </c>
      <c r="L59" s="45">
        <v>3145</v>
      </c>
      <c r="M59" s="45">
        <v>8523</v>
      </c>
      <c r="N59" s="45">
        <v>2871</v>
      </c>
      <c r="O59" s="45">
        <v>5652</v>
      </c>
      <c r="P59" s="45">
        <v>25</v>
      </c>
      <c r="Q59" s="45">
        <v>14778</v>
      </c>
      <c r="R59" s="45">
        <v>4900</v>
      </c>
      <c r="S59" s="45">
        <v>9878</v>
      </c>
      <c r="T59" s="46">
        <f t="shared" si="10"/>
        <v>0.66842603870618489</v>
      </c>
      <c r="U59" s="45">
        <v>408</v>
      </c>
      <c r="V59" s="45">
        <v>1399</v>
      </c>
      <c r="W59" s="232">
        <f>(V59-U59)/(V59+U59)</f>
        <v>0.54842280022136136</v>
      </c>
    </row>
    <row r="60" spans="1:23" ht="108" x14ac:dyDescent="0.25">
      <c r="A60" s="41">
        <f t="shared" si="11"/>
        <v>56</v>
      </c>
      <c r="B60" s="49">
        <v>6011</v>
      </c>
      <c r="C60" s="43" t="s">
        <v>92</v>
      </c>
      <c r="D60" s="44">
        <f t="shared" si="7"/>
        <v>142</v>
      </c>
      <c r="E60" s="44">
        <v>48</v>
      </c>
      <c r="F60" s="45">
        <v>94</v>
      </c>
      <c r="G60" s="45">
        <f t="shared" si="8"/>
        <v>418</v>
      </c>
      <c r="H60" s="45">
        <v>140</v>
      </c>
      <c r="I60" s="45">
        <v>278</v>
      </c>
      <c r="J60" s="45">
        <f t="shared" si="9"/>
        <v>426</v>
      </c>
      <c r="K60" s="45">
        <v>131</v>
      </c>
      <c r="L60" s="45">
        <v>295</v>
      </c>
      <c r="M60" s="45">
        <v>797</v>
      </c>
      <c r="N60" s="45">
        <v>291</v>
      </c>
      <c r="O60" s="45">
        <v>506</v>
      </c>
      <c r="P60" s="45">
        <v>4</v>
      </c>
      <c r="Q60" s="45">
        <v>1226</v>
      </c>
      <c r="R60" s="45">
        <v>416</v>
      </c>
      <c r="S60" s="45">
        <v>810</v>
      </c>
      <c r="T60" s="46">
        <f t="shared" si="10"/>
        <v>0.66068515497553015</v>
      </c>
      <c r="U60" s="45">
        <v>0</v>
      </c>
      <c r="V60" s="45">
        <v>0</v>
      </c>
      <c r="W60" s="232">
        <v>0</v>
      </c>
    </row>
    <row r="61" spans="1:23" ht="96" x14ac:dyDescent="0.25">
      <c r="A61" s="41">
        <f t="shared" si="11"/>
        <v>57</v>
      </c>
      <c r="B61" s="47">
        <v>6030</v>
      </c>
      <c r="C61" s="43" t="s">
        <v>97</v>
      </c>
      <c r="D61" s="44">
        <f t="shared" si="7"/>
        <v>310</v>
      </c>
      <c r="E61" s="44">
        <v>130</v>
      </c>
      <c r="F61" s="45">
        <v>180</v>
      </c>
      <c r="G61" s="45">
        <f t="shared" si="8"/>
        <v>945</v>
      </c>
      <c r="H61" s="45">
        <v>508</v>
      </c>
      <c r="I61" s="45">
        <v>437</v>
      </c>
      <c r="J61" s="45">
        <f t="shared" si="9"/>
        <v>1027</v>
      </c>
      <c r="K61" s="45">
        <v>508</v>
      </c>
      <c r="L61" s="45">
        <v>519</v>
      </c>
      <c r="M61" s="45">
        <v>1617</v>
      </c>
      <c r="N61" s="45">
        <v>653</v>
      </c>
      <c r="O61" s="45">
        <v>964</v>
      </c>
      <c r="P61" s="45">
        <v>7</v>
      </c>
      <c r="Q61" s="45">
        <v>2235</v>
      </c>
      <c r="R61" s="45">
        <v>763</v>
      </c>
      <c r="S61" s="45">
        <v>1472</v>
      </c>
      <c r="T61" s="46">
        <f t="shared" si="10"/>
        <v>0.65861297539149888</v>
      </c>
      <c r="U61" s="45">
        <v>34</v>
      </c>
      <c r="V61" s="45">
        <v>161</v>
      </c>
      <c r="W61" s="232">
        <f>(V61-U61)/(V61+U61)</f>
        <v>0.6512820512820513</v>
      </c>
    </row>
    <row r="62" spans="1:23" ht="96" x14ac:dyDescent="0.25">
      <c r="A62" s="41">
        <f t="shared" si="11"/>
        <v>58</v>
      </c>
      <c r="B62" s="47">
        <v>5905</v>
      </c>
      <c r="C62" s="43" t="s">
        <v>100</v>
      </c>
      <c r="D62" s="44">
        <f t="shared" si="7"/>
        <v>33</v>
      </c>
      <c r="E62" s="44">
        <v>15</v>
      </c>
      <c r="F62" s="45">
        <v>18</v>
      </c>
      <c r="G62" s="45">
        <f t="shared" si="8"/>
        <v>82</v>
      </c>
      <c r="H62" s="45">
        <v>33</v>
      </c>
      <c r="I62" s="45">
        <v>49</v>
      </c>
      <c r="J62" s="45">
        <f t="shared" si="9"/>
        <v>94</v>
      </c>
      <c r="K62" s="45">
        <v>40</v>
      </c>
      <c r="L62" s="45">
        <v>54</v>
      </c>
      <c r="M62" s="45">
        <v>143</v>
      </c>
      <c r="N62" s="45">
        <v>52</v>
      </c>
      <c r="O62" s="45">
        <v>91</v>
      </c>
      <c r="P62" s="45">
        <v>6</v>
      </c>
      <c r="Q62" s="45">
        <v>188</v>
      </c>
      <c r="R62" s="45">
        <v>66</v>
      </c>
      <c r="S62" s="45">
        <v>122</v>
      </c>
      <c r="T62" s="46">
        <f t="shared" si="10"/>
        <v>0.64893617021276595</v>
      </c>
      <c r="U62" s="45">
        <v>0</v>
      </c>
      <c r="V62" s="45">
        <v>0</v>
      </c>
      <c r="W62" s="232">
        <v>0</v>
      </c>
    </row>
    <row r="63" spans="1:23" ht="120" x14ac:dyDescent="0.25">
      <c r="A63" s="41">
        <f t="shared" si="11"/>
        <v>59</v>
      </c>
      <c r="B63" s="42">
        <v>6021</v>
      </c>
      <c r="C63" s="43" t="s">
        <v>56</v>
      </c>
      <c r="D63" s="44">
        <f t="shared" si="7"/>
        <v>692</v>
      </c>
      <c r="E63" s="44">
        <v>325</v>
      </c>
      <c r="F63" s="45">
        <v>367</v>
      </c>
      <c r="G63" s="45">
        <f t="shared" si="8"/>
        <v>1696</v>
      </c>
      <c r="H63" s="45">
        <v>718</v>
      </c>
      <c r="I63" s="45">
        <v>978</v>
      </c>
      <c r="J63" s="45">
        <f t="shared" si="9"/>
        <v>1954</v>
      </c>
      <c r="K63" s="45">
        <v>804</v>
      </c>
      <c r="L63" s="45">
        <v>1150</v>
      </c>
      <c r="M63" s="45">
        <v>2951</v>
      </c>
      <c r="N63" s="45">
        <v>1115</v>
      </c>
      <c r="O63" s="45">
        <v>1836</v>
      </c>
      <c r="P63" s="45">
        <v>1</v>
      </c>
      <c r="Q63" s="45">
        <v>3832</v>
      </c>
      <c r="R63" s="45">
        <v>1403</v>
      </c>
      <c r="S63" s="45">
        <v>2429</v>
      </c>
      <c r="T63" s="46">
        <f t="shared" si="10"/>
        <v>0.63387265135699378</v>
      </c>
      <c r="U63" s="45">
        <v>0</v>
      </c>
      <c r="V63" s="45">
        <v>4</v>
      </c>
      <c r="W63" s="232">
        <f t="shared" ref="W63:W76" si="12">(V63-U63)/(V63+U63)</f>
        <v>1</v>
      </c>
    </row>
    <row r="64" spans="1:23" ht="96" x14ac:dyDescent="0.25">
      <c r="A64" s="41">
        <f t="shared" si="11"/>
        <v>60</v>
      </c>
      <c r="B64" s="345">
        <v>1802</v>
      </c>
      <c r="C64" s="43" t="s">
        <v>62</v>
      </c>
      <c r="D64" s="44">
        <f t="shared" si="7"/>
        <v>570</v>
      </c>
      <c r="E64" s="44">
        <v>221</v>
      </c>
      <c r="F64" s="45">
        <v>349</v>
      </c>
      <c r="G64" s="45">
        <f t="shared" si="8"/>
        <v>1623</v>
      </c>
      <c r="H64" s="45">
        <v>642</v>
      </c>
      <c r="I64" s="45">
        <v>981</v>
      </c>
      <c r="J64" s="45">
        <f t="shared" si="9"/>
        <v>1896</v>
      </c>
      <c r="K64" s="45">
        <v>762</v>
      </c>
      <c r="L64" s="45">
        <v>1134</v>
      </c>
      <c r="M64" s="45">
        <v>3012</v>
      </c>
      <c r="N64" s="45">
        <v>1176</v>
      </c>
      <c r="O64" s="45">
        <v>1836</v>
      </c>
      <c r="P64" s="45">
        <v>1825</v>
      </c>
      <c r="Q64" s="45">
        <v>5519</v>
      </c>
      <c r="R64" s="45">
        <v>2040</v>
      </c>
      <c r="S64" s="45">
        <v>3479</v>
      </c>
      <c r="T64" s="46">
        <f t="shared" si="10"/>
        <v>0.63036782025729299</v>
      </c>
      <c r="U64" s="45">
        <v>239</v>
      </c>
      <c r="V64" s="45">
        <v>442</v>
      </c>
      <c r="W64" s="232">
        <f t="shared" si="12"/>
        <v>0.29809104258443464</v>
      </c>
    </row>
    <row r="65" spans="1:23" ht="96" x14ac:dyDescent="0.25">
      <c r="A65" s="41">
        <f t="shared" si="11"/>
        <v>61</v>
      </c>
      <c r="B65" s="344">
        <v>2402</v>
      </c>
      <c r="C65" s="43" t="s">
        <v>63</v>
      </c>
      <c r="D65" s="44">
        <f t="shared" si="7"/>
        <v>533</v>
      </c>
      <c r="E65" s="44">
        <v>310</v>
      </c>
      <c r="F65" s="45">
        <v>223</v>
      </c>
      <c r="G65" s="45">
        <f t="shared" si="8"/>
        <v>1218</v>
      </c>
      <c r="H65" s="45">
        <v>553</v>
      </c>
      <c r="I65" s="45">
        <v>665</v>
      </c>
      <c r="J65" s="45">
        <f t="shared" si="9"/>
        <v>1629</v>
      </c>
      <c r="K65" s="45">
        <v>832</v>
      </c>
      <c r="L65" s="45">
        <v>797</v>
      </c>
      <c r="M65" s="45">
        <v>2707</v>
      </c>
      <c r="N65" s="45">
        <v>1317</v>
      </c>
      <c r="O65" s="45">
        <v>1390</v>
      </c>
      <c r="P65" s="45">
        <v>381</v>
      </c>
      <c r="Q65" s="45">
        <v>3992</v>
      </c>
      <c r="R65" s="45">
        <v>1493</v>
      </c>
      <c r="S65" s="45">
        <v>2499</v>
      </c>
      <c r="T65" s="46">
        <f t="shared" si="10"/>
        <v>0.62600200400801598</v>
      </c>
      <c r="U65" s="45">
        <v>196</v>
      </c>
      <c r="V65" s="45">
        <v>425</v>
      </c>
      <c r="W65" s="232">
        <f t="shared" si="12"/>
        <v>0.3687600644122383</v>
      </c>
    </row>
    <row r="66" spans="1:23" ht="96" x14ac:dyDescent="0.25">
      <c r="A66" s="41">
        <f t="shared" si="11"/>
        <v>62</v>
      </c>
      <c r="B66" s="42">
        <v>1502</v>
      </c>
      <c r="C66" s="43" t="s">
        <v>21</v>
      </c>
      <c r="D66" s="44">
        <f t="shared" si="7"/>
        <v>1857</v>
      </c>
      <c r="E66" s="44">
        <v>750</v>
      </c>
      <c r="F66" s="45">
        <v>1107</v>
      </c>
      <c r="G66" s="45">
        <f t="shared" si="8"/>
        <v>4133</v>
      </c>
      <c r="H66" s="45">
        <v>1531</v>
      </c>
      <c r="I66" s="45">
        <v>2602</v>
      </c>
      <c r="J66" s="45">
        <f t="shared" si="9"/>
        <v>5042</v>
      </c>
      <c r="K66" s="45">
        <v>1822</v>
      </c>
      <c r="L66" s="45">
        <v>3220</v>
      </c>
      <c r="M66" s="45">
        <v>8801</v>
      </c>
      <c r="N66" s="45">
        <v>3364</v>
      </c>
      <c r="O66" s="45">
        <v>5437</v>
      </c>
      <c r="P66" s="45">
        <v>20</v>
      </c>
      <c r="Q66" s="45">
        <v>14360</v>
      </c>
      <c r="R66" s="45">
        <v>5424</v>
      </c>
      <c r="S66" s="45">
        <v>8936</v>
      </c>
      <c r="T66" s="46">
        <f t="shared" si="10"/>
        <v>0.62228412256267407</v>
      </c>
      <c r="U66" s="45">
        <v>339</v>
      </c>
      <c r="V66" s="45">
        <v>780</v>
      </c>
      <c r="W66" s="232">
        <f t="shared" si="12"/>
        <v>0.3941018766756032</v>
      </c>
    </row>
    <row r="67" spans="1:23" ht="108" x14ac:dyDescent="0.25">
      <c r="A67" s="41">
        <f t="shared" si="11"/>
        <v>63</v>
      </c>
      <c r="B67" s="345">
        <v>3501</v>
      </c>
      <c r="C67" s="43" t="s">
        <v>59</v>
      </c>
      <c r="D67" s="44">
        <f t="shared" si="7"/>
        <v>3927</v>
      </c>
      <c r="E67" s="44">
        <v>1967</v>
      </c>
      <c r="F67" s="45">
        <v>1960</v>
      </c>
      <c r="G67" s="45">
        <f t="shared" si="8"/>
        <v>9463</v>
      </c>
      <c r="H67" s="45">
        <v>4701</v>
      </c>
      <c r="I67" s="45">
        <v>4762</v>
      </c>
      <c r="J67" s="45">
        <f t="shared" si="9"/>
        <v>11068</v>
      </c>
      <c r="K67" s="45">
        <v>5200</v>
      </c>
      <c r="L67" s="45">
        <v>5868</v>
      </c>
      <c r="M67" s="45">
        <v>17624</v>
      </c>
      <c r="N67" s="45">
        <v>7582</v>
      </c>
      <c r="O67" s="45">
        <v>10042</v>
      </c>
      <c r="P67" s="45">
        <v>476</v>
      </c>
      <c r="Q67" s="45">
        <v>28757</v>
      </c>
      <c r="R67" s="45">
        <v>10866</v>
      </c>
      <c r="S67" s="45">
        <v>17891</v>
      </c>
      <c r="T67" s="46">
        <f t="shared" si="10"/>
        <v>0.62214417359251661</v>
      </c>
      <c r="U67" s="45">
        <v>1414</v>
      </c>
      <c r="V67" s="45">
        <v>3531</v>
      </c>
      <c r="W67" s="232">
        <f t="shared" si="12"/>
        <v>0.42810920121334683</v>
      </c>
    </row>
    <row r="68" spans="1:23" ht="108" x14ac:dyDescent="0.25">
      <c r="A68" s="41">
        <f t="shared" si="11"/>
        <v>64</v>
      </c>
      <c r="B68" s="49">
        <v>5705</v>
      </c>
      <c r="C68" s="43" t="s">
        <v>67</v>
      </c>
      <c r="D68" s="44">
        <f t="shared" si="7"/>
        <v>2852</v>
      </c>
      <c r="E68" s="44">
        <v>1195</v>
      </c>
      <c r="F68" s="45">
        <v>1657</v>
      </c>
      <c r="G68" s="45">
        <f t="shared" si="8"/>
        <v>9795</v>
      </c>
      <c r="H68" s="45">
        <v>4981</v>
      </c>
      <c r="I68" s="45">
        <v>4814</v>
      </c>
      <c r="J68" s="45">
        <f t="shared" si="9"/>
        <v>11420</v>
      </c>
      <c r="K68" s="45">
        <v>5630</v>
      </c>
      <c r="L68" s="45">
        <v>5790</v>
      </c>
      <c r="M68" s="45">
        <v>18462</v>
      </c>
      <c r="N68" s="45">
        <v>7678</v>
      </c>
      <c r="O68" s="45">
        <v>10784</v>
      </c>
      <c r="P68" s="45">
        <v>208</v>
      </c>
      <c r="Q68" s="45">
        <v>28256</v>
      </c>
      <c r="R68" s="45">
        <v>10806</v>
      </c>
      <c r="S68" s="45">
        <v>17450</v>
      </c>
      <c r="T68" s="46">
        <f t="shared" si="10"/>
        <v>0.61756795016987542</v>
      </c>
      <c r="U68" s="45">
        <v>1229</v>
      </c>
      <c r="V68" s="45">
        <v>3205</v>
      </c>
      <c r="W68" s="232">
        <f t="shared" si="12"/>
        <v>0.4456472710870546</v>
      </c>
    </row>
    <row r="69" spans="1:23" ht="108" x14ac:dyDescent="0.25">
      <c r="A69" s="41">
        <f t="shared" si="11"/>
        <v>65</v>
      </c>
      <c r="B69" s="47">
        <v>3102</v>
      </c>
      <c r="C69" s="43" t="s">
        <v>7</v>
      </c>
      <c r="D69" s="44">
        <f t="shared" ref="D69:D100" si="13">E69+F69</f>
        <v>6556</v>
      </c>
      <c r="E69" s="44">
        <v>6094</v>
      </c>
      <c r="F69" s="45">
        <v>462</v>
      </c>
      <c r="G69" s="45">
        <f t="shared" ref="G69:G100" si="14">H69+I69</f>
        <v>16526</v>
      </c>
      <c r="H69" s="45">
        <v>10488</v>
      </c>
      <c r="I69" s="45">
        <v>6038</v>
      </c>
      <c r="J69" s="45">
        <f t="shared" ref="J69:J100" si="15">K69+L69</f>
        <v>19491</v>
      </c>
      <c r="K69" s="45">
        <v>11226</v>
      </c>
      <c r="L69" s="45">
        <v>8265</v>
      </c>
      <c r="M69" s="45">
        <v>30272</v>
      </c>
      <c r="N69" s="45">
        <v>14059</v>
      </c>
      <c r="O69" s="45">
        <v>16213</v>
      </c>
      <c r="P69" s="45">
        <v>2</v>
      </c>
      <c r="Q69" s="45">
        <v>47745</v>
      </c>
      <c r="R69" s="45">
        <v>18744</v>
      </c>
      <c r="S69" s="45">
        <v>29001</v>
      </c>
      <c r="T69" s="46">
        <f t="shared" ref="T69:T100" si="16">S69/Q69</f>
        <v>0.60741438894125044</v>
      </c>
      <c r="U69" s="45">
        <v>2</v>
      </c>
      <c r="V69" s="45">
        <v>9</v>
      </c>
      <c r="W69" s="232">
        <f t="shared" si="12"/>
        <v>0.63636363636363635</v>
      </c>
    </row>
    <row r="70" spans="1:23" ht="96" x14ac:dyDescent="0.25">
      <c r="A70" s="41">
        <f t="shared" ref="A70:A102" si="17">A69+1</f>
        <v>66</v>
      </c>
      <c r="B70" s="48">
        <v>4098</v>
      </c>
      <c r="C70" s="43" t="s">
        <v>66</v>
      </c>
      <c r="D70" s="44">
        <f t="shared" si="13"/>
        <v>4264</v>
      </c>
      <c r="E70" s="44">
        <v>2200</v>
      </c>
      <c r="F70" s="45">
        <v>2064</v>
      </c>
      <c r="G70" s="45">
        <f t="shared" si="14"/>
        <v>11141</v>
      </c>
      <c r="H70" s="45">
        <v>5036</v>
      </c>
      <c r="I70" s="45">
        <v>6105</v>
      </c>
      <c r="J70" s="45">
        <f t="shared" si="15"/>
        <v>15516</v>
      </c>
      <c r="K70" s="45">
        <v>7918</v>
      </c>
      <c r="L70" s="45">
        <v>7598</v>
      </c>
      <c r="M70" s="45">
        <v>24306</v>
      </c>
      <c r="N70" s="45">
        <v>11040</v>
      </c>
      <c r="O70" s="45">
        <v>13266</v>
      </c>
      <c r="P70" s="45">
        <v>12761</v>
      </c>
      <c r="Q70" s="45">
        <v>41958</v>
      </c>
      <c r="R70" s="45">
        <v>16495</v>
      </c>
      <c r="S70" s="45">
        <v>25463</v>
      </c>
      <c r="T70" s="46">
        <f t="shared" si="16"/>
        <v>0.60686877353544022</v>
      </c>
      <c r="U70" s="45">
        <v>3068</v>
      </c>
      <c r="V70" s="45">
        <v>6535</v>
      </c>
      <c r="W70" s="232">
        <f t="shared" si="12"/>
        <v>0.3610330105175466</v>
      </c>
    </row>
    <row r="71" spans="1:23" ht="96" x14ac:dyDescent="0.25">
      <c r="A71" s="41">
        <f t="shared" si="17"/>
        <v>67</v>
      </c>
      <c r="B71" s="47">
        <v>602</v>
      </c>
      <c r="C71" s="43" t="s">
        <v>15</v>
      </c>
      <c r="D71" s="44">
        <f t="shared" si="13"/>
        <v>540</v>
      </c>
      <c r="E71" s="44">
        <v>242</v>
      </c>
      <c r="F71" s="45">
        <v>298</v>
      </c>
      <c r="G71" s="45">
        <f t="shared" si="14"/>
        <v>1473</v>
      </c>
      <c r="H71" s="45">
        <v>729</v>
      </c>
      <c r="I71" s="45">
        <v>744</v>
      </c>
      <c r="J71" s="45">
        <f t="shared" si="15"/>
        <v>1723</v>
      </c>
      <c r="K71" s="45">
        <v>853</v>
      </c>
      <c r="L71" s="45">
        <v>870</v>
      </c>
      <c r="M71" s="45">
        <v>2673</v>
      </c>
      <c r="N71" s="45">
        <v>1168</v>
      </c>
      <c r="O71" s="45">
        <v>1505</v>
      </c>
      <c r="P71" s="45">
        <v>19</v>
      </c>
      <c r="Q71" s="45">
        <v>4454</v>
      </c>
      <c r="R71" s="45">
        <v>1753</v>
      </c>
      <c r="S71" s="45">
        <v>2701</v>
      </c>
      <c r="T71" s="46">
        <f t="shared" si="16"/>
        <v>0.60642119443197129</v>
      </c>
      <c r="U71" s="45">
        <v>91</v>
      </c>
      <c r="V71" s="45">
        <v>215</v>
      </c>
      <c r="W71" s="232">
        <f t="shared" si="12"/>
        <v>0.40522875816993464</v>
      </c>
    </row>
    <row r="72" spans="1:23" ht="108" x14ac:dyDescent="0.25">
      <c r="A72" s="41">
        <f t="shared" si="17"/>
        <v>68</v>
      </c>
      <c r="B72" s="47">
        <v>5903</v>
      </c>
      <c r="C72" s="43" t="s">
        <v>53</v>
      </c>
      <c r="D72" s="44">
        <f t="shared" si="13"/>
        <v>4104</v>
      </c>
      <c r="E72" s="44">
        <v>2234</v>
      </c>
      <c r="F72" s="45">
        <v>1870</v>
      </c>
      <c r="G72" s="45">
        <f t="shared" si="14"/>
        <v>9615</v>
      </c>
      <c r="H72" s="45">
        <v>4667</v>
      </c>
      <c r="I72" s="45">
        <v>4948</v>
      </c>
      <c r="J72" s="45">
        <f t="shared" si="15"/>
        <v>11018</v>
      </c>
      <c r="K72" s="45">
        <v>5268</v>
      </c>
      <c r="L72" s="45">
        <v>5750</v>
      </c>
      <c r="M72" s="45">
        <v>17684</v>
      </c>
      <c r="N72" s="45">
        <v>7560</v>
      </c>
      <c r="O72" s="45">
        <v>10124</v>
      </c>
      <c r="P72" s="45">
        <v>182</v>
      </c>
      <c r="Q72" s="45">
        <v>27773</v>
      </c>
      <c r="R72" s="45">
        <v>11008</v>
      </c>
      <c r="S72" s="45">
        <v>16765</v>
      </c>
      <c r="T72" s="46">
        <f t="shared" si="16"/>
        <v>0.60364382673819894</v>
      </c>
      <c r="U72" s="45">
        <v>292</v>
      </c>
      <c r="V72" s="45">
        <v>973</v>
      </c>
      <c r="W72" s="232">
        <f t="shared" si="12"/>
        <v>0.5383399209486166</v>
      </c>
    </row>
    <row r="73" spans="1:23" ht="96" x14ac:dyDescent="0.25">
      <c r="A73" s="41">
        <f t="shared" si="17"/>
        <v>69</v>
      </c>
      <c r="B73" s="47">
        <v>3302</v>
      </c>
      <c r="C73" s="43" t="s">
        <v>33</v>
      </c>
      <c r="D73" s="44">
        <f t="shared" si="13"/>
        <v>2564</v>
      </c>
      <c r="E73" s="44">
        <v>795</v>
      </c>
      <c r="F73" s="45">
        <v>1769</v>
      </c>
      <c r="G73" s="45">
        <f t="shared" si="14"/>
        <v>5911</v>
      </c>
      <c r="H73" s="45">
        <v>2098</v>
      </c>
      <c r="I73" s="45">
        <v>3813</v>
      </c>
      <c r="J73" s="45">
        <f t="shared" si="15"/>
        <v>6275</v>
      </c>
      <c r="K73" s="45">
        <v>2462</v>
      </c>
      <c r="L73" s="45">
        <v>3813</v>
      </c>
      <c r="M73" s="45">
        <v>11740</v>
      </c>
      <c r="N73" s="45">
        <v>4064</v>
      </c>
      <c r="O73" s="45">
        <v>7676</v>
      </c>
      <c r="P73" s="45">
        <v>5244</v>
      </c>
      <c r="Q73" s="45">
        <v>19192</v>
      </c>
      <c r="R73" s="45">
        <v>7661</v>
      </c>
      <c r="S73" s="45">
        <v>11531</v>
      </c>
      <c r="T73" s="46">
        <f t="shared" si="16"/>
        <v>0.60082325969153816</v>
      </c>
      <c r="U73" s="45">
        <v>739</v>
      </c>
      <c r="V73" s="45">
        <v>1770</v>
      </c>
      <c r="W73" s="232">
        <f t="shared" si="12"/>
        <v>0.4109206855320845</v>
      </c>
    </row>
    <row r="74" spans="1:23" ht="96" x14ac:dyDescent="0.25">
      <c r="A74" s="50">
        <f t="shared" si="17"/>
        <v>70</v>
      </c>
      <c r="B74" s="56">
        <v>402</v>
      </c>
      <c r="C74" s="52" t="s">
        <v>13</v>
      </c>
      <c r="D74" s="53">
        <f t="shared" si="13"/>
        <v>533</v>
      </c>
      <c r="E74" s="53">
        <v>246</v>
      </c>
      <c r="F74" s="54">
        <v>287</v>
      </c>
      <c r="G74" s="54">
        <f t="shared" si="14"/>
        <v>1251</v>
      </c>
      <c r="H74" s="54">
        <v>560</v>
      </c>
      <c r="I74" s="54">
        <v>691</v>
      </c>
      <c r="J74" s="54">
        <f t="shared" si="15"/>
        <v>1453</v>
      </c>
      <c r="K74" s="54">
        <v>636</v>
      </c>
      <c r="L74" s="54">
        <v>817</v>
      </c>
      <c r="M74" s="54">
        <v>2425</v>
      </c>
      <c r="N74" s="54">
        <v>1054</v>
      </c>
      <c r="O74" s="54">
        <v>1371</v>
      </c>
      <c r="P74" s="54">
        <v>1166</v>
      </c>
      <c r="Q74" s="54">
        <v>4501</v>
      </c>
      <c r="R74" s="54">
        <v>1817</v>
      </c>
      <c r="S74" s="54">
        <v>2684</v>
      </c>
      <c r="T74" s="55">
        <f t="shared" si="16"/>
        <v>0.59631193068207067</v>
      </c>
      <c r="U74" s="54">
        <v>275</v>
      </c>
      <c r="V74" s="54">
        <v>631</v>
      </c>
      <c r="W74" s="231">
        <f t="shared" si="12"/>
        <v>0.39293598233995586</v>
      </c>
    </row>
    <row r="75" spans="1:23" ht="108" x14ac:dyDescent="0.25">
      <c r="A75" s="50">
        <f t="shared" si="17"/>
        <v>71</v>
      </c>
      <c r="B75" s="57">
        <v>1702</v>
      </c>
      <c r="C75" s="52" t="s">
        <v>23</v>
      </c>
      <c r="D75" s="53">
        <f t="shared" si="13"/>
        <v>1755</v>
      </c>
      <c r="E75" s="53">
        <v>800</v>
      </c>
      <c r="F75" s="54">
        <v>955</v>
      </c>
      <c r="G75" s="54">
        <f t="shared" si="14"/>
        <v>5911</v>
      </c>
      <c r="H75" s="54">
        <v>2748</v>
      </c>
      <c r="I75" s="54">
        <v>3163</v>
      </c>
      <c r="J75" s="54">
        <f t="shared" si="15"/>
        <v>6110</v>
      </c>
      <c r="K75" s="54">
        <v>2353</v>
      </c>
      <c r="L75" s="54">
        <v>3757</v>
      </c>
      <c r="M75" s="54">
        <v>11244</v>
      </c>
      <c r="N75" s="54">
        <v>4724</v>
      </c>
      <c r="O75" s="54">
        <v>6520</v>
      </c>
      <c r="P75" s="54">
        <v>4682</v>
      </c>
      <c r="Q75" s="54">
        <v>18499</v>
      </c>
      <c r="R75" s="54">
        <v>7513</v>
      </c>
      <c r="S75" s="54">
        <v>10986</v>
      </c>
      <c r="T75" s="55">
        <f t="shared" si="16"/>
        <v>0.59386993891561701</v>
      </c>
      <c r="U75" s="54">
        <v>1169</v>
      </c>
      <c r="V75" s="54">
        <v>2473</v>
      </c>
      <c r="W75" s="231">
        <f t="shared" si="12"/>
        <v>0.35804503020318507</v>
      </c>
    </row>
    <row r="76" spans="1:23" ht="120" x14ac:dyDescent="0.25">
      <c r="A76" s="50">
        <f t="shared" si="17"/>
        <v>72</v>
      </c>
      <c r="B76" s="59">
        <v>5702</v>
      </c>
      <c r="C76" s="52" t="s">
        <v>49</v>
      </c>
      <c r="D76" s="53">
        <f t="shared" si="13"/>
        <v>1819</v>
      </c>
      <c r="E76" s="53">
        <v>615</v>
      </c>
      <c r="F76" s="54">
        <v>1204</v>
      </c>
      <c r="G76" s="54">
        <f t="shared" si="14"/>
        <v>10735</v>
      </c>
      <c r="H76" s="54">
        <v>6526</v>
      </c>
      <c r="I76" s="54">
        <v>4209</v>
      </c>
      <c r="J76" s="54">
        <f t="shared" si="15"/>
        <v>11403</v>
      </c>
      <c r="K76" s="54">
        <v>6460</v>
      </c>
      <c r="L76" s="54">
        <v>4943</v>
      </c>
      <c r="M76" s="54">
        <v>14883</v>
      </c>
      <c r="N76" s="54">
        <v>8920</v>
      </c>
      <c r="O76" s="54">
        <v>5963</v>
      </c>
      <c r="P76" s="54">
        <v>74</v>
      </c>
      <c r="Q76" s="54">
        <v>30092</v>
      </c>
      <c r="R76" s="54">
        <v>12335</v>
      </c>
      <c r="S76" s="54">
        <v>17757</v>
      </c>
      <c r="T76" s="55">
        <f t="shared" si="16"/>
        <v>0.59009038947228498</v>
      </c>
      <c r="U76" s="54">
        <v>589</v>
      </c>
      <c r="V76" s="54">
        <v>2352</v>
      </c>
      <c r="W76" s="231">
        <f t="shared" si="12"/>
        <v>0.59945596735804152</v>
      </c>
    </row>
    <row r="77" spans="1:23" ht="96" x14ac:dyDescent="0.25">
      <c r="A77" s="50">
        <f t="shared" si="17"/>
        <v>73</v>
      </c>
      <c r="B77" s="51">
        <v>202</v>
      </c>
      <c r="C77" s="52" t="s">
        <v>10</v>
      </c>
      <c r="D77" s="53">
        <f t="shared" si="13"/>
        <v>1471</v>
      </c>
      <c r="E77" s="53">
        <v>599</v>
      </c>
      <c r="F77" s="54">
        <v>872</v>
      </c>
      <c r="G77" s="54">
        <f t="shared" si="14"/>
        <v>3684</v>
      </c>
      <c r="H77" s="54">
        <v>1542</v>
      </c>
      <c r="I77" s="54">
        <v>2142</v>
      </c>
      <c r="J77" s="54">
        <f t="shared" si="15"/>
        <v>4602</v>
      </c>
      <c r="K77" s="54">
        <v>2110</v>
      </c>
      <c r="L77" s="54">
        <v>2492</v>
      </c>
      <c r="M77" s="54">
        <v>7341</v>
      </c>
      <c r="N77" s="54">
        <v>3171</v>
      </c>
      <c r="O77" s="54">
        <v>4170</v>
      </c>
      <c r="P77" s="54">
        <v>7</v>
      </c>
      <c r="Q77" s="54">
        <v>11590</v>
      </c>
      <c r="R77" s="54">
        <v>4774</v>
      </c>
      <c r="S77" s="54">
        <v>6816</v>
      </c>
      <c r="T77" s="55">
        <f t="shared" si="16"/>
        <v>0.5880931837791199</v>
      </c>
      <c r="U77" s="54">
        <v>0</v>
      </c>
      <c r="V77" s="54">
        <v>0</v>
      </c>
      <c r="W77" s="231">
        <v>0</v>
      </c>
    </row>
    <row r="78" spans="1:23" ht="108" x14ac:dyDescent="0.25">
      <c r="A78" s="50">
        <f t="shared" si="17"/>
        <v>74</v>
      </c>
      <c r="B78" s="56">
        <v>5017</v>
      </c>
      <c r="C78" s="52" t="s">
        <v>98</v>
      </c>
      <c r="D78" s="53">
        <f t="shared" si="13"/>
        <v>808</v>
      </c>
      <c r="E78" s="53">
        <v>349</v>
      </c>
      <c r="F78" s="54">
        <v>459</v>
      </c>
      <c r="G78" s="54">
        <f t="shared" si="14"/>
        <v>2761</v>
      </c>
      <c r="H78" s="54">
        <v>1611</v>
      </c>
      <c r="I78" s="54">
        <v>1150</v>
      </c>
      <c r="J78" s="54">
        <f t="shared" si="15"/>
        <v>2937</v>
      </c>
      <c r="K78" s="54">
        <v>1635</v>
      </c>
      <c r="L78" s="54">
        <v>1302</v>
      </c>
      <c r="M78" s="54">
        <v>3582</v>
      </c>
      <c r="N78" s="54">
        <v>1847</v>
      </c>
      <c r="O78" s="54">
        <v>1735</v>
      </c>
      <c r="P78" s="54">
        <v>3</v>
      </c>
      <c r="Q78" s="54">
        <v>5427</v>
      </c>
      <c r="R78" s="54">
        <v>2269</v>
      </c>
      <c r="S78" s="54">
        <v>3158</v>
      </c>
      <c r="T78" s="55">
        <f t="shared" si="16"/>
        <v>0.58190528837295008</v>
      </c>
      <c r="U78" s="54">
        <v>0</v>
      </c>
      <c r="V78" s="54">
        <v>0</v>
      </c>
      <c r="W78" s="231">
        <v>0</v>
      </c>
    </row>
    <row r="79" spans="1:23" ht="96" x14ac:dyDescent="0.25">
      <c r="A79" s="50">
        <f t="shared" si="17"/>
        <v>75</v>
      </c>
      <c r="B79" s="56">
        <v>4048</v>
      </c>
      <c r="C79" s="52" t="s">
        <v>76</v>
      </c>
      <c r="D79" s="53">
        <f t="shared" si="13"/>
        <v>23</v>
      </c>
      <c r="E79" s="53">
        <v>0</v>
      </c>
      <c r="F79" s="54">
        <v>23</v>
      </c>
      <c r="G79" s="54">
        <f t="shared" si="14"/>
        <v>82</v>
      </c>
      <c r="H79" s="54">
        <v>36</v>
      </c>
      <c r="I79" s="54">
        <v>46</v>
      </c>
      <c r="J79" s="54">
        <f t="shared" si="15"/>
        <v>81</v>
      </c>
      <c r="K79" s="54">
        <v>30</v>
      </c>
      <c r="L79" s="54">
        <v>51</v>
      </c>
      <c r="M79" s="54">
        <v>96</v>
      </c>
      <c r="N79" s="54">
        <v>30</v>
      </c>
      <c r="O79" s="54">
        <v>66</v>
      </c>
      <c r="P79" s="54">
        <v>2</v>
      </c>
      <c r="Q79" s="54">
        <v>143</v>
      </c>
      <c r="R79" s="54">
        <v>60</v>
      </c>
      <c r="S79" s="54">
        <v>83</v>
      </c>
      <c r="T79" s="55">
        <f t="shared" si="16"/>
        <v>0.58041958041958042</v>
      </c>
      <c r="U79" s="54">
        <v>0</v>
      </c>
      <c r="V79" s="54">
        <v>0</v>
      </c>
      <c r="W79" s="231">
        <v>0</v>
      </c>
    </row>
    <row r="80" spans="1:23" ht="108" x14ac:dyDescent="0.25">
      <c r="A80" s="50">
        <f t="shared" si="17"/>
        <v>76</v>
      </c>
      <c r="B80" s="56">
        <v>902</v>
      </c>
      <c r="C80" s="52" t="s">
        <v>9</v>
      </c>
      <c r="D80" s="53">
        <f t="shared" si="13"/>
        <v>4048</v>
      </c>
      <c r="E80" s="53">
        <v>2100</v>
      </c>
      <c r="F80" s="54">
        <v>1948</v>
      </c>
      <c r="G80" s="54">
        <f t="shared" si="14"/>
        <v>10370</v>
      </c>
      <c r="H80" s="54">
        <v>5212</v>
      </c>
      <c r="I80" s="54">
        <v>5158</v>
      </c>
      <c r="J80" s="54">
        <f t="shared" si="15"/>
        <v>12181</v>
      </c>
      <c r="K80" s="54">
        <v>5993</v>
      </c>
      <c r="L80" s="54">
        <v>6188</v>
      </c>
      <c r="M80" s="54">
        <v>19955</v>
      </c>
      <c r="N80" s="54">
        <v>9418</v>
      </c>
      <c r="O80" s="54">
        <v>10537</v>
      </c>
      <c r="P80" s="54">
        <v>751</v>
      </c>
      <c r="Q80" s="54">
        <v>30726</v>
      </c>
      <c r="R80" s="54">
        <v>13759</v>
      </c>
      <c r="S80" s="54">
        <v>16967</v>
      </c>
      <c r="T80" s="55">
        <f t="shared" si="16"/>
        <v>0.5522033457007095</v>
      </c>
      <c r="U80" s="54">
        <v>803</v>
      </c>
      <c r="V80" s="54">
        <v>2088</v>
      </c>
      <c r="W80" s="231">
        <f>(V80-U80)/(V80+U80)</f>
        <v>0.44448287789692148</v>
      </c>
    </row>
    <row r="81" spans="1:23" ht="96" x14ac:dyDescent="0.25">
      <c r="A81" s="50">
        <f t="shared" si="17"/>
        <v>77</v>
      </c>
      <c r="B81" s="51">
        <v>3512</v>
      </c>
      <c r="C81" s="52" t="s">
        <v>89</v>
      </c>
      <c r="D81" s="53">
        <f t="shared" si="13"/>
        <v>13</v>
      </c>
      <c r="E81" s="53">
        <v>4</v>
      </c>
      <c r="F81" s="54">
        <v>9</v>
      </c>
      <c r="G81" s="54">
        <f t="shared" si="14"/>
        <v>32</v>
      </c>
      <c r="H81" s="54">
        <v>15</v>
      </c>
      <c r="I81" s="54">
        <v>17</v>
      </c>
      <c r="J81" s="54">
        <f t="shared" si="15"/>
        <v>38</v>
      </c>
      <c r="K81" s="54">
        <v>18</v>
      </c>
      <c r="L81" s="54">
        <v>20</v>
      </c>
      <c r="M81" s="54">
        <v>54</v>
      </c>
      <c r="N81" s="54">
        <v>27</v>
      </c>
      <c r="O81" s="54">
        <v>27</v>
      </c>
      <c r="P81" s="54">
        <v>2</v>
      </c>
      <c r="Q81" s="54">
        <v>66</v>
      </c>
      <c r="R81" s="54">
        <v>31</v>
      </c>
      <c r="S81" s="54">
        <v>35</v>
      </c>
      <c r="T81" s="55">
        <f t="shared" si="16"/>
        <v>0.53030303030303028</v>
      </c>
      <c r="U81" s="54">
        <v>3</v>
      </c>
      <c r="V81" s="54">
        <v>4</v>
      </c>
      <c r="W81" s="231">
        <f>(V81-U81)/(V81+U81)</f>
        <v>0.14285714285714285</v>
      </c>
    </row>
    <row r="82" spans="1:23" ht="96" x14ac:dyDescent="0.25">
      <c r="A82" s="50">
        <f t="shared" si="17"/>
        <v>78</v>
      </c>
      <c r="B82" s="58">
        <v>5401</v>
      </c>
      <c r="C82" s="52" t="s">
        <v>11</v>
      </c>
      <c r="D82" s="53">
        <f t="shared" si="13"/>
        <v>3680</v>
      </c>
      <c r="E82" s="53">
        <v>3000</v>
      </c>
      <c r="F82" s="54">
        <v>680</v>
      </c>
      <c r="G82" s="54">
        <f t="shared" si="14"/>
        <v>11487</v>
      </c>
      <c r="H82" s="54">
        <v>8440</v>
      </c>
      <c r="I82" s="54">
        <v>3047</v>
      </c>
      <c r="J82" s="54">
        <f t="shared" si="15"/>
        <v>12450</v>
      </c>
      <c r="K82" s="54">
        <v>8643</v>
      </c>
      <c r="L82" s="54">
        <v>3807</v>
      </c>
      <c r="M82" s="54">
        <v>19738</v>
      </c>
      <c r="N82" s="54">
        <v>11632</v>
      </c>
      <c r="O82" s="54">
        <v>8106</v>
      </c>
      <c r="P82" s="54">
        <v>2</v>
      </c>
      <c r="Q82" s="54">
        <v>31797</v>
      </c>
      <c r="R82" s="54">
        <v>15327</v>
      </c>
      <c r="S82" s="54">
        <v>16470</v>
      </c>
      <c r="T82" s="55">
        <f t="shared" si="16"/>
        <v>0.51797339371638829</v>
      </c>
      <c r="U82" s="54">
        <v>0</v>
      </c>
      <c r="V82" s="54">
        <v>0</v>
      </c>
      <c r="W82" s="231">
        <v>0</v>
      </c>
    </row>
    <row r="83" spans="1:23" ht="120" x14ac:dyDescent="0.25">
      <c r="A83" s="50">
        <f t="shared" si="17"/>
        <v>79</v>
      </c>
      <c r="B83" s="59">
        <v>5003</v>
      </c>
      <c r="C83" s="52" t="s">
        <v>105</v>
      </c>
      <c r="D83" s="53">
        <f t="shared" si="13"/>
        <v>1116</v>
      </c>
      <c r="E83" s="53">
        <v>615</v>
      </c>
      <c r="F83" s="54">
        <v>501</v>
      </c>
      <c r="G83" s="54">
        <f t="shared" si="14"/>
        <v>6321</v>
      </c>
      <c r="H83" s="54">
        <v>4738</v>
      </c>
      <c r="I83" s="54">
        <v>1583</v>
      </c>
      <c r="J83" s="54">
        <f t="shared" si="15"/>
        <v>4391</v>
      </c>
      <c r="K83" s="54">
        <v>2420</v>
      </c>
      <c r="L83" s="54">
        <v>1971</v>
      </c>
      <c r="M83" s="54">
        <v>6528</v>
      </c>
      <c r="N83" s="54">
        <v>3388</v>
      </c>
      <c r="O83" s="54">
        <v>3140</v>
      </c>
      <c r="P83" s="54">
        <v>368</v>
      </c>
      <c r="Q83" s="54">
        <v>8961</v>
      </c>
      <c r="R83" s="54">
        <v>4356</v>
      </c>
      <c r="S83" s="54">
        <v>4605</v>
      </c>
      <c r="T83" s="55">
        <f t="shared" si="16"/>
        <v>0.51389353866755938</v>
      </c>
      <c r="U83" s="54">
        <v>214</v>
      </c>
      <c r="V83" s="54">
        <v>760</v>
      </c>
      <c r="W83" s="231">
        <f>(V83-U83)/(V83+U83)</f>
        <v>0.56057494866529778</v>
      </c>
    </row>
    <row r="84" spans="1:23" ht="96" x14ac:dyDescent="0.25">
      <c r="A84" s="50">
        <f t="shared" si="17"/>
        <v>80</v>
      </c>
      <c r="B84" s="56">
        <v>1102</v>
      </c>
      <c r="C84" s="52" t="s">
        <v>61</v>
      </c>
      <c r="D84" s="53">
        <f t="shared" si="13"/>
        <v>528</v>
      </c>
      <c r="E84" s="53">
        <v>321</v>
      </c>
      <c r="F84" s="54">
        <v>207</v>
      </c>
      <c r="G84" s="54">
        <f t="shared" si="14"/>
        <v>1397</v>
      </c>
      <c r="H84" s="54">
        <v>741</v>
      </c>
      <c r="I84" s="54">
        <v>656</v>
      </c>
      <c r="J84" s="54">
        <f t="shared" si="15"/>
        <v>1685</v>
      </c>
      <c r="K84" s="54">
        <v>847</v>
      </c>
      <c r="L84" s="54">
        <v>838</v>
      </c>
      <c r="M84" s="54">
        <v>2636</v>
      </c>
      <c r="N84" s="54">
        <v>1278</v>
      </c>
      <c r="O84" s="54">
        <v>1358</v>
      </c>
      <c r="P84" s="54">
        <v>584</v>
      </c>
      <c r="Q84" s="54">
        <v>4574</v>
      </c>
      <c r="R84" s="54">
        <v>2229</v>
      </c>
      <c r="S84" s="54">
        <v>2345</v>
      </c>
      <c r="T84" s="55">
        <f t="shared" si="16"/>
        <v>0.5126803672933975</v>
      </c>
      <c r="U84" s="54">
        <v>148</v>
      </c>
      <c r="V84" s="54">
        <v>391</v>
      </c>
      <c r="W84" s="231">
        <f>(V84-U84)/(V84+U84)</f>
        <v>0.45083487940630795</v>
      </c>
    </row>
    <row r="85" spans="1:23" ht="108" x14ac:dyDescent="0.25">
      <c r="A85" s="50">
        <f t="shared" si="17"/>
        <v>81</v>
      </c>
      <c r="B85" s="60">
        <v>4022</v>
      </c>
      <c r="C85" s="52" t="s">
        <v>109</v>
      </c>
      <c r="D85" s="53">
        <f t="shared" si="13"/>
        <v>1016</v>
      </c>
      <c r="E85" s="53">
        <v>704</v>
      </c>
      <c r="F85" s="54">
        <v>312</v>
      </c>
      <c r="G85" s="54">
        <f t="shared" si="14"/>
        <v>2163</v>
      </c>
      <c r="H85" s="54">
        <v>1339</v>
      </c>
      <c r="I85" s="54">
        <v>824</v>
      </c>
      <c r="J85" s="54">
        <f t="shared" si="15"/>
        <v>2501</v>
      </c>
      <c r="K85" s="54">
        <v>1475</v>
      </c>
      <c r="L85" s="54">
        <v>1026</v>
      </c>
      <c r="M85" s="54">
        <v>3941</v>
      </c>
      <c r="N85" s="54">
        <v>2150</v>
      </c>
      <c r="O85" s="54">
        <v>1791</v>
      </c>
      <c r="P85" s="54">
        <v>2</v>
      </c>
      <c r="Q85" s="54">
        <v>5514</v>
      </c>
      <c r="R85" s="54">
        <v>2709</v>
      </c>
      <c r="S85" s="54">
        <v>2805</v>
      </c>
      <c r="T85" s="55">
        <f t="shared" si="16"/>
        <v>0.50870511425462461</v>
      </c>
      <c r="U85" s="54">
        <v>0</v>
      </c>
      <c r="V85" s="54">
        <v>0</v>
      </c>
      <c r="W85" s="231">
        <v>0</v>
      </c>
    </row>
    <row r="86" spans="1:23" ht="108" x14ac:dyDescent="0.25">
      <c r="A86" s="50">
        <f t="shared" si="17"/>
        <v>82</v>
      </c>
      <c r="B86" s="58">
        <v>5202</v>
      </c>
      <c r="C86" s="52" t="s">
        <v>44</v>
      </c>
      <c r="D86" s="53">
        <f t="shared" si="13"/>
        <v>3752</v>
      </c>
      <c r="E86" s="53">
        <v>2103</v>
      </c>
      <c r="F86" s="54">
        <v>1649</v>
      </c>
      <c r="G86" s="54">
        <f t="shared" si="14"/>
        <v>8956</v>
      </c>
      <c r="H86" s="54">
        <v>4998</v>
      </c>
      <c r="I86" s="54">
        <v>3958</v>
      </c>
      <c r="J86" s="54">
        <f t="shared" si="15"/>
        <v>10459</v>
      </c>
      <c r="K86" s="54">
        <v>5662</v>
      </c>
      <c r="L86" s="54">
        <v>4797</v>
      </c>
      <c r="M86" s="54">
        <v>15763</v>
      </c>
      <c r="N86" s="54">
        <v>7517</v>
      </c>
      <c r="O86" s="54">
        <v>8246</v>
      </c>
      <c r="P86" s="54">
        <v>88</v>
      </c>
      <c r="Q86" s="54">
        <v>25733</v>
      </c>
      <c r="R86" s="54">
        <v>12693</v>
      </c>
      <c r="S86" s="54">
        <v>13040</v>
      </c>
      <c r="T86" s="55">
        <f t="shared" si="16"/>
        <v>0.50674231531496527</v>
      </c>
      <c r="U86" s="54">
        <v>5</v>
      </c>
      <c r="V86" s="54">
        <v>80</v>
      </c>
      <c r="W86" s="231">
        <f>(V86-U86)/(V86+U86)</f>
        <v>0.88235294117647056</v>
      </c>
    </row>
    <row r="87" spans="1:23" ht="120" x14ac:dyDescent="0.25">
      <c r="A87" s="50">
        <f t="shared" si="17"/>
        <v>83</v>
      </c>
      <c r="B87" s="56">
        <v>5113</v>
      </c>
      <c r="C87" s="52" t="s">
        <v>42</v>
      </c>
      <c r="D87" s="53">
        <f t="shared" si="13"/>
        <v>3952</v>
      </c>
      <c r="E87" s="53">
        <v>2495</v>
      </c>
      <c r="F87" s="54">
        <v>1457</v>
      </c>
      <c r="G87" s="54">
        <f t="shared" si="14"/>
        <v>10155</v>
      </c>
      <c r="H87" s="54">
        <v>6065</v>
      </c>
      <c r="I87" s="54">
        <v>4090</v>
      </c>
      <c r="J87" s="54">
        <f t="shared" si="15"/>
        <v>11978</v>
      </c>
      <c r="K87" s="54">
        <v>7055</v>
      </c>
      <c r="L87" s="54">
        <v>4923</v>
      </c>
      <c r="M87" s="54">
        <v>19676</v>
      </c>
      <c r="N87" s="54">
        <v>10668</v>
      </c>
      <c r="O87" s="54">
        <v>9008</v>
      </c>
      <c r="P87" s="54">
        <v>3213</v>
      </c>
      <c r="Q87" s="54">
        <v>32035</v>
      </c>
      <c r="R87" s="54">
        <v>15870</v>
      </c>
      <c r="S87" s="54">
        <v>16165</v>
      </c>
      <c r="T87" s="55">
        <f t="shared" si="16"/>
        <v>0.50460433900421409</v>
      </c>
      <c r="U87" s="54">
        <v>935</v>
      </c>
      <c r="V87" s="54">
        <v>2682</v>
      </c>
      <c r="W87" s="231">
        <f>(V87-U87)/(V87+U87)</f>
        <v>0.48299695880564003</v>
      </c>
    </row>
    <row r="88" spans="1:23" ht="108" x14ac:dyDescent="0.25">
      <c r="A88" s="50">
        <f t="shared" si="17"/>
        <v>84</v>
      </c>
      <c r="B88" s="58">
        <v>6002</v>
      </c>
      <c r="C88" s="52" t="s">
        <v>95</v>
      </c>
      <c r="D88" s="53">
        <f t="shared" si="13"/>
        <v>2694</v>
      </c>
      <c r="E88" s="53">
        <v>1100</v>
      </c>
      <c r="F88" s="54">
        <v>1594</v>
      </c>
      <c r="G88" s="54">
        <f t="shared" si="14"/>
        <v>5083</v>
      </c>
      <c r="H88" s="54">
        <v>1618</v>
      </c>
      <c r="I88" s="54">
        <v>3465</v>
      </c>
      <c r="J88" s="54">
        <f t="shared" si="15"/>
        <v>7574</v>
      </c>
      <c r="K88" s="54">
        <v>3923</v>
      </c>
      <c r="L88" s="54">
        <v>3651</v>
      </c>
      <c r="M88" s="54">
        <v>10398</v>
      </c>
      <c r="N88" s="54">
        <v>5872</v>
      </c>
      <c r="O88" s="54">
        <v>4526</v>
      </c>
      <c r="P88" s="54">
        <v>14</v>
      </c>
      <c r="Q88" s="54">
        <v>13647</v>
      </c>
      <c r="R88" s="54">
        <v>6834</v>
      </c>
      <c r="S88" s="54">
        <v>6813</v>
      </c>
      <c r="T88" s="55">
        <f t="shared" si="16"/>
        <v>0.49923060013189713</v>
      </c>
      <c r="U88" s="54">
        <v>1</v>
      </c>
      <c r="V88" s="54">
        <v>1</v>
      </c>
      <c r="W88" s="231">
        <f>(V88-U88)/(V88+U88)</f>
        <v>0</v>
      </c>
    </row>
    <row r="89" spans="1:23" ht="108" x14ac:dyDescent="0.25">
      <c r="A89" s="50">
        <f t="shared" si="17"/>
        <v>85</v>
      </c>
      <c r="B89" s="58">
        <v>5207</v>
      </c>
      <c r="C89" s="52" t="s">
        <v>45</v>
      </c>
      <c r="D89" s="53">
        <f t="shared" si="13"/>
        <v>3457</v>
      </c>
      <c r="E89" s="53">
        <v>2622</v>
      </c>
      <c r="F89" s="54">
        <v>835</v>
      </c>
      <c r="G89" s="54">
        <f t="shared" si="14"/>
        <v>8998</v>
      </c>
      <c r="H89" s="54">
        <v>6061</v>
      </c>
      <c r="I89" s="54">
        <v>2937</v>
      </c>
      <c r="J89" s="54">
        <f t="shared" si="15"/>
        <v>11366</v>
      </c>
      <c r="K89" s="54">
        <v>7547</v>
      </c>
      <c r="L89" s="54">
        <v>3819</v>
      </c>
      <c r="M89" s="54">
        <v>17276</v>
      </c>
      <c r="N89" s="54">
        <v>9025</v>
      </c>
      <c r="O89" s="54">
        <v>8251</v>
      </c>
      <c r="P89" s="54">
        <v>2606</v>
      </c>
      <c r="Q89" s="54">
        <v>28139</v>
      </c>
      <c r="R89" s="54">
        <v>14356</v>
      </c>
      <c r="S89" s="54">
        <v>13783</v>
      </c>
      <c r="T89" s="55">
        <f t="shared" si="16"/>
        <v>0.4898184015068055</v>
      </c>
      <c r="U89" s="54">
        <v>1205</v>
      </c>
      <c r="V89" s="54">
        <v>2664</v>
      </c>
      <c r="W89" s="231">
        <f>(V89-U89)/(V89+U89)</f>
        <v>0.37710002584647195</v>
      </c>
    </row>
    <row r="90" spans="1:23" ht="108" x14ac:dyDescent="0.25">
      <c r="A90" s="50">
        <f t="shared" si="17"/>
        <v>86</v>
      </c>
      <c r="B90" s="59">
        <v>6016</v>
      </c>
      <c r="C90" s="52" t="s">
        <v>94</v>
      </c>
      <c r="D90" s="53">
        <f t="shared" si="13"/>
        <v>913</v>
      </c>
      <c r="E90" s="53">
        <v>359</v>
      </c>
      <c r="F90" s="54">
        <v>554</v>
      </c>
      <c r="G90" s="54">
        <f t="shared" si="14"/>
        <v>4221</v>
      </c>
      <c r="H90" s="54">
        <v>2424</v>
      </c>
      <c r="I90" s="54">
        <v>1797</v>
      </c>
      <c r="J90" s="54">
        <f t="shared" si="15"/>
        <v>5148</v>
      </c>
      <c r="K90" s="54">
        <v>2938</v>
      </c>
      <c r="L90" s="54">
        <v>2210</v>
      </c>
      <c r="M90" s="54">
        <v>7958</v>
      </c>
      <c r="N90" s="54">
        <v>4349</v>
      </c>
      <c r="O90" s="54">
        <v>3609</v>
      </c>
      <c r="P90" s="54">
        <v>1</v>
      </c>
      <c r="Q90" s="54">
        <v>10477</v>
      </c>
      <c r="R90" s="54">
        <v>5415</v>
      </c>
      <c r="S90" s="54">
        <v>5062</v>
      </c>
      <c r="T90" s="55">
        <f t="shared" si="16"/>
        <v>0.48315357449651619</v>
      </c>
      <c r="U90" s="54">
        <v>0</v>
      </c>
      <c r="V90" s="54">
        <v>0</v>
      </c>
      <c r="W90" s="231">
        <v>0</v>
      </c>
    </row>
    <row r="91" spans="1:23" ht="96" x14ac:dyDescent="0.25">
      <c r="A91" s="50">
        <f t="shared" si="17"/>
        <v>87</v>
      </c>
      <c r="B91" s="58">
        <v>302</v>
      </c>
      <c r="C91" s="52" t="s">
        <v>12</v>
      </c>
      <c r="D91" s="53">
        <f t="shared" si="13"/>
        <v>349</v>
      </c>
      <c r="E91" s="53">
        <v>218</v>
      </c>
      <c r="F91" s="54">
        <v>131</v>
      </c>
      <c r="G91" s="54">
        <f t="shared" si="14"/>
        <v>800</v>
      </c>
      <c r="H91" s="54">
        <v>466</v>
      </c>
      <c r="I91" s="54">
        <v>334</v>
      </c>
      <c r="J91" s="54">
        <f t="shared" si="15"/>
        <v>944</v>
      </c>
      <c r="K91" s="54">
        <v>555</v>
      </c>
      <c r="L91" s="54">
        <v>389</v>
      </c>
      <c r="M91" s="54">
        <v>1615</v>
      </c>
      <c r="N91" s="54">
        <v>933</v>
      </c>
      <c r="O91" s="54">
        <v>682</v>
      </c>
      <c r="P91" s="54">
        <v>13</v>
      </c>
      <c r="Q91" s="54">
        <v>3165</v>
      </c>
      <c r="R91" s="54">
        <v>1708</v>
      </c>
      <c r="S91" s="54">
        <v>1457</v>
      </c>
      <c r="T91" s="55">
        <f t="shared" si="16"/>
        <v>0.46034755134281202</v>
      </c>
      <c r="U91" s="54">
        <v>118</v>
      </c>
      <c r="V91" s="54">
        <v>415</v>
      </c>
      <c r="W91" s="231">
        <f t="shared" ref="W91:W97" si="18">(V91-U91)/(V91+U91)</f>
        <v>0.55722326454033766</v>
      </c>
    </row>
    <row r="92" spans="1:23" ht="96" x14ac:dyDescent="0.25">
      <c r="A92" s="50">
        <f t="shared" si="17"/>
        <v>88</v>
      </c>
      <c r="B92" s="56">
        <v>2302</v>
      </c>
      <c r="C92" s="52" t="s">
        <v>28</v>
      </c>
      <c r="D92" s="53">
        <f t="shared" si="13"/>
        <v>373</v>
      </c>
      <c r="E92" s="53">
        <v>240</v>
      </c>
      <c r="F92" s="54">
        <v>133</v>
      </c>
      <c r="G92" s="54">
        <f t="shared" si="14"/>
        <v>956</v>
      </c>
      <c r="H92" s="54">
        <v>579</v>
      </c>
      <c r="I92" s="54">
        <v>377</v>
      </c>
      <c r="J92" s="54">
        <f t="shared" si="15"/>
        <v>1124</v>
      </c>
      <c r="K92" s="54">
        <v>695</v>
      </c>
      <c r="L92" s="54">
        <v>429</v>
      </c>
      <c r="M92" s="54">
        <v>1906</v>
      </c>
      <c r="N92" s="54">
        <v>1187</v>
      </c>
      <c r="O92" s="54">
        <v>719</v>
      </c>
      <c r="P92" s="54">
        <v>10</v>
      </c>
      <c r="Q92" s="54">
        <v>3336</v>
      </c>
      <c r="R92" s="54">
        <v>1967</v>
      </c>
      <c r="S92" s="54">
        <v>1369</v>
      </c>
      <c r="T92" s="55">
        <f t="shared" si="16"/>
        <v>0.41037170263788969</v>
      </c>
      <c r="U92" s="54">
        <v>68</v>
      </c>
      <c r="V92" s="54">
        <v>163</v>
      </c>
      <c r="W92" s="231">
        <f t="shared" si="18"/>
        <v>0.41125541125541126</v>
      </c>
    </row>
    <row r="93" spans="1:23" ht="108" x14ac:dyDescent="0.25">
      <c r="A93" s="50">
        <f t="shared" si="17"/>
        <v>89</v>
      </c>
      <c r="B93" s="59">
        <v>6008</v>
      </c>
      <c r="C93" s="52" t="s">
        <v>60</v>
      </c>
      <c r="D93" s="53">
        <f t="shared" si="13"/>
        <v>111</v>
      </c>
      <c r="E93" s="53">
        <v>66</v>
      </c>
      <c r="F93" s="54">
        <v>45</v>
      </c>
      <c r="G93" s="54">
        <f t="shared" si="14"/>
        <v>300</v>
      </c>
      <c r="H93" s="54">
        <v>167</v>
      </c>
      <c r="I93" s="54">
        <v>133</v>
      </c>
      <c r="J93" s="54">
        <f t="shared" si="15"/>
        <v>410</v>
      </c>
      <c r="K93" s="54">
        <v>277</v>
      </c>
      <c r="L93" s="54">
        <v>133</v>
      </c>
      <c r="M93" s="54">
        <v>650</v>
      </c>
      <c r="N93" s="54">
        <v>382</v>
      </c>
      <c r="O93" s="54">
        <v>268</v>
      </c>
      <c r="P93" s="54">
        <v>23</v>
      </c>
      <c r="Q93" s="54">
        <v>885</v>
      </c>
      <c r="R93" s="54">
        <v>535</v>
      </c>
      <c r="S93" s="54">
        <v>350</v>
      </c>
      <c r="T93" s="55">
        <f t="shared" si="16"/>
        <v>0.39548022598870058</v>
      </c>
      <c r="U93" s="54">
        <v>10</v>
      </c>
      <c r="V93" s="54">
        <v>28</v>
      </c>
      <c r="W93" s="231">
        <f t="shared" si="18"/>
        <v>0.47368421052631576</v>
      </c>
    </row>
    <row r="94" spans="1:23" ht="96" x14ac:dyDescent="0.25">
      <c r="A94" s="50">
        <f t="shared" si="17"/>
        <v>90</v>
      </c>
      <c r="B94" s="58">
        <v>701</v>
      </c>
      <c r="C94" s="52" t="s">
        <v>58</v>
      </c>
      <c r="D94" s="53">
        <f t="shared" si="13"/>
        <v>2155</v>
      </c>
      <c r="E94" s="53">
        <v>2000</v>
      </c>
      <c r="F94" s="54">
        <v>155</v>
      </c>
      <c r="G94" s="54">
        <f t="shared" si="14"/>
        <v>12275</v>
      </c>
      <c r="H94" s="54">
        <v>10470</v>
      </c>
      <c r="I94" s="54">
        <v>1805</v>
      </c>
      <c r="J94" s="54">
        <f t="shared" si="15"/>
        <v>12481</v>
      </c>
      <c r="K94" s="54">
        <v>9950</v>
      </c>
      <c r="L94" s="54">
        <v>2531</v>
      </c>
      <c r="M94" s="54">
        <v>20147</v>
      </c>
      <c r="N94" s="54">
        <v>13450</v>
      </c>
      <c r="O94" s="54">
        <v>6697</v>
      </c>
      <c r="P94" s="54">
        <v>10</v>
      </c>
      <c r="Q94" s="54">
        <v>36765</v>
      </c>
      <c r="R94" s="54">
        <v>22450</v>
      </c>
      <c r="S94" s="54">
        <v>14315</v>
      </c>
      <c r="T94" s="55">
        <f t="shared" si="16"/>
        <v>0.38936488508091938</v>
      </c>
      <c r="U94" s="54">
        <v>0</v>
      </c>
      <c r="V94" s="54">
        <v>3</v>
      </c>
      <c r="W94" s="231">
        <f t="shared" si="18"/>
        <v>1</v>
      </c>
    </row>
    <row r="95" spans="1:23" ht="108" x14ac:dyDescent="0.25">
      <c r="A95" s="50">
        <f t="shared" si="17"/>
        <v>91</v>
      </c>
      <c r="B95" s="58">
        <v>5201</v>
      </c>
      <c r="C95" s="52" t="s">
        <v>108</v>
      </c>
      <c r="D95" s="53">
        <f t="shared" si="13"/>
        <v>5248</v>
      </c>
      <c r="E95" s="53">
        <v>3617</v>
      </c>
      <c r="F95" s="54">
        <v>1631</v>
      </c>
      <c r="G95" s="54">
        <f t="shared" si="14"/>
        <v>9062</v>
      </c>
      <c r="H95" s="54">
        <v>5304</v>
      </c>
      <c r="I95" s="54">
        <v>3758</v>
      </c>
      <c r="J95" s="54">
        <f t="shared" si="15"/>
        <v>10556</v>
      </c>
      <c r="K95" s="54">
        <v>6320</v>
      </c>
      <c r="L95" s="54">
        <v>4236</v>
      </c>
      <c r="M95" s="54">
        <v>17835</v>
      </c>
      <c r="N95" s="54">
        <v>10544</v>
      </c>
      <c r="O95" s="54">
        <v>7291</v>
      </c>
      <c r="P95" s="54">
        <v>21</v>
      </c>
      <c r="Q95" s="54">
        <v>28498</v>
      </c>
      <c r="R95" s="54">
        <v>17728</v>
      </c>
      <c r="S95" s="54">
        <v>10770</v>
      </c>
      <c r="T95" s="55">
        <f t="shared" si="16"/>
        <v>0.37792125763211454</v>
      </c>
      <c r="U95" s="54">
        <v>787</v>
      </c>
      <c r="V95" s="54">
        <v>2288</v>
      </c>
      <c r="W95" s="231">
        <f t="shared" si="18"/>
        <v>0.48813008130081303</v>
      </c>
    </row>
    <row r="96" spans="1:23" ht="108" x14ac:dyDescent="0.25">
      <c r="A96" s="50">
        <f t="shared" si="17"/>
        <v>92</v>
      </c>
      <c r="B96" s="59">
        <v>6009</v>
      </c>
      <c r="C96" s="52" t="s">
        <v>111</v>
      </c>
      <c r="D96" s="53">
        <f t="shared" si="13"/>
        <v>20</v>
      </c>
      <c r="E96" s="53">
        <v>15</v>
      </c>
      <c r="F96" s="54">
        <v>5</v>
      </c>
      <c r="G96" s="54">
        <f t="shared" si="14"/>
        <v>124</v>
      </c>
      <c r="H96" s="54">
        <v>103</v>
      </c>
      <c r="I96" s="54">
        <v>21</v>
      </c>
      <c r="J96" s="54">
        <f t="shared" si="15"/>
        <v>126</v>
      </c>
      <c r="K96" s="54">
        <v>88</v>
      </c>
      <c r="L96" s="54">
        <v>38</v>
      </c>
      <c r="M96" s="54">
        <v>234</v>
      </c>
      <c r="N96" s="54">
        <v>157</v>
      </c>
      <c r="O96" s="54">
        <v>77</v>
      </c>
      <c r="P96" s="54">
        <v>3</v>
      </c>
      <c r="Q96" s="54">
        <v>312</v>
      </c>
      <c r="R96" s="54">
        <v>198</v>
      </c>
      <c r="S96" s="54">
        <v>114</v>
      </c>
      <c r="T96" s="55">
        <f t="shared" si="16"/>
        <v>0.36538461538461536</v>
      </c>
      <c r="U96" s="54">
        <v>0</v>
      </c>
      <c r="V96" s="54">
        <v>8</v>
      </c>
      <c r="W96" s="231">
        <f t="shared" si="18"/>
        <v>1</v>
      </c>
    </row>
    <row r="97" spans="1:23" ht="108" x14ac:dyDescent="0.25">
      <c r="A97" s="50">
        <f t="shared" si="17"/>
        <v>93</v>
      </c>
      <c r="B97" s="56">
        <v>4043</v>
      </c>
      <c r="C97" s="52" t="s">
        <v>40</v>
      </c>
      <c r="D97" s="53">
        <f t="shared" si="13"/>
        <v>14741</v>
      </c>
      <c r="E97" s="53">
        <v>10100</v>
      </c>
      <c r="F97" s="54">
        <v>4641</v>
      </c>
      <c r="G97" s="54">
        <f t="shared" si="14"/>
        <v>32523</v>
      </c>
      <c r="H97" s="54">
        <v>20063</v>
      </c>
      <c r="I97" s="54">
        <v>12460</v>
      </c>
      <c r="J97" s="54">
        <f t="shared" si="15"/>
        <v>34914</v>
      </c>
      <c r="K97" s="54">
        <v>20436</v>
      </c>
      <c r="L97" s="54">
        <v>14478</v>
      </c>
      <c r="M97" s="54">
        <v>53287</v>
      </c>
      <c r="N97" s="54">
        <v>32388</v>
      </c>
      <c r="O97" s="54">
        <v>20899</v>
      </c>
      <c r="P97" s="54">
        <v>4237</v>
      </c>
      <c r="Q97" s="54">
        <v>86188</v>
      </c>
      <c r="R97" s="54">
        <v>55426</v>
      </c>
      <c r="S97" s="54">
        <v>30762</v>
      </c>
      <c r="T97" s="55">
        <f t="shared" si="16"/>
        <v>0.35691743630203743</v>
      </c>
      <c r="U97" s="54">
        <v>2241</v>
      </c>
      <c r="V97" s="54">
        <v>5436</v>
      </c>
      <c r="W97" s="231">
        <f t="shared" si="18"/>
        <v>0.41617819460726846</v>
      </c>
    </row>
    <row r="98" spans="1:23" ht="135" x14ac:dyDescent="0.25">
      <c r="A98" s="50">
        <f t="shared" si="17"/>
        <v>94</v>
      </c>
      <c r="B98" s="59">
        <v>5018</v>
      </c>
      <c r="C98" s="346" t="s">
        <v>112</v>
      </c>
      <c r="D98" s="53">
        <f t="shared" si="13"/>
        <v>263</v>
      </c>
      <c r="E98" s="53">
        <v>205</v>
      </c>
      <c r="F98" s="54">
        <v>58</v>
      </c>
      <c r="G98" s="54">
        <f t="shared" si="14"/>
        <v>727</v>
      </c>
      <c r="H98" s="54">
        <v>618</v>
      </c>
      <c r="I98" s="54">
        <v>109</v>
      </c>
      <c r="J98" s="54">
        <f t="shared" si="15"/>
        <v>899</v>
      </c>
      <c r="K98" s="54">
        <v>769</v>
      </c>
      <c r="L98" s="54">
        <v>130</v>
      </c>
      <c r="M98" s="54">
        <v>1078</v>
      </c>
      <c r="N98" s="54">
        <v>850</v>
      </c>
      <c r="O98" s="54">
        <v>228</v>
      </c>
      <c r="P98" s="54">
        <v>1</v>
      </c>
      <c r="Q98" s="54">
        <v>1250</v>
      </c>
      <c r="R98" s="54">
        <v>850</v>
      </c>
      <c r="S98" s="54">
        <v>400</v>
      </c>
      <c r="T98" s="55">
        <f t="shared" si="16"/>
        <v>0.32</v>
      </c>
      <c r="U98" s="54">
        <v>0</v>
      </c>
      <c r="V98" s="54">
        <v>0</v>
      </c>
      <c r="W98" s="231">
        <v>0</v>
      </c>
    </row>
    <row r="99" spans="1:23" ht="96" x14ac:dyDescent="0.25">
      <c r="A99" s="50">
        <f t="shared" si="17"/>
        <v>95</v>
      </c>
      <c r="B99" s="58">
        <v>5206</v>
      </c>
      <c r="C99" s="52" t="s">
        <v>102</v>
      </c>
      <c r="D99" s="53">
        <f t="shared" si="13"/>
        <v>15</v>
      </c>
      <c r="E99" s="53">
        <v>7</v>
      </c>
      <c r="F99" s="54">
        <v>8</v>
      </c>
      <c r="G99" s="54">
        <f t="shared" si="14"/>
        <v>48</v>
      </c>
      <c r="H99" s="54">
        <v>36</v>
      </c>
      <c r="I99" s="54">
        <v>12</v>
      </c>
      <c r="J99" s="54">
        <f t="shared" si="15"/>
        <v>48</v>
      </c>
      <c r="K99" s="54">
        <v>35</v>
      </c>
      <c r="L99" s="54">
        <v>13</v>
      </c>
      <c r="M99" s="54">
        <v>80</v>
      </c>
      <c r="N99" s="54">
        <v>55</v>
      </c>
      <c r="O99" s="54">
        <v>25</v>
      </c>
      <c r="P99" s="54">
        <v>1</v>
      </c>
      <c r="Q99" s="54">
        <v>108</v>
      </c>
      <c r="R99" s="54">
        <v>74</v>
      </c>
      <c r="S99" s="54">
        <v>34</v>
      </c>
      <c r="T99" s="55">
        <f t="shared" si="16"/>
        <v>0.31481481481481483</v>
      </c>
      <c r="U99" s="54">
        <v>0</v>
      </c>
      <c r="V99" s="54">
        <v>0</v>
      </c>
      <c r="W99" s="231">
        <v>0</v>
      </c>
    </row>
    <row r="100" spans="1:23" ht="132" x14ac:dyDescent="0.25">
      <c r="A100" s="395">
        <f t="shared" si="17"/>
        <v>96</v>
      </c>
      <c r="B100" s="396">
        <v>6007</v>
      </c>
      <c r="C100" s="397" t="s">
        <v>106</v>
      </c>
      <c r="D100" s="398">
        <f t="shared" si="13"/>
        <v>316</v>
      </c>
      <c r="E100" s="398">
        <v>190</v>
      </c>
      <c r="F100" s="399">
        <v>126</v>
      </c>
      <c r="G100" s="399">
        <f t="shared" si="14"/>
        <v>1251</v>
      </c>
      <c r="H100" s="399">
        <v>894</v>
      </c>
      <c r="I100" s="399">
        <v>357</v>
      </c>
      <c r="J100" s="399">
        <f t="shared" si="15"/>
        <v>1528</v>
      </c>
      <c r="K100" s="399">
        <v>1127</v>
      </c>
      <c r="L100" s="399">
        <v>401</v>
      </c>
      <c r="M100" s="399">
        <v>2055</v>
      </c>
      <c r="N100" s="399">
        <v>1524</v>
      </c>
      <c r="O100" s="399">
        <v>531</v>
      </c>
      <c r="P100" s="399">
        <v>1</v>
      </c>
      <c r="Q100" s="399">
        <v>3003</v>
      </c>
      <c r="R100" s="399">
        <v>2112</v>
      </c>
      <c r="S100" s="399">
        <v>891</v>
      </c>
      <c r="T100" s="400">
        <f t="shared" si="16"/>
        <v>0.2967032967032967</v>
      </c>
      <c r="U100" s="399">
        <v>0</v>
      </c>
      <c r="V100" s="399">
        <v>0</v>
      </c>
      <c r="W100" s="401">
        <v>0</v>
      </c>
    </row>
    <row r="101" spans="1:23" ht="96" x14ac:dyDescent="0.25">
      <c r="A101" s="395">
        <f t="shared" si="17"/>
        <v>97</v>
      </c>
      <c r="B101" s="402">
        <v>6025</v>
      </c>
      <c r="C101" s="397" t="s">
        <v>110</v>
      </c>
      <c r="D101" s="398">
        <f t="shared" ref="D101:D102" si="19">E101+F101</f>
        <v>42</v>
      </c>
      <c r="E101" s="398">
        <v>30</v>
      </c>
      <c r="F101" s="399">
        <v>12</v>
      </c>
      <c r="G101" s="399">
        <f t="shared" ref="G101:G102" si="20">H101+I101</f>
        <v>110</v>
      </c>
      <c r="H101" s="399">
        <v>74</v>
      </c>
      <c r="I101" s="399">
        <v>36</v>
      </c>
      <c r="J101" s="399">
        <f t="shared" ref="J101:J102" si="21">K101+L101</f>
        <v>171</v>
      </c>
      <c r="K101" s="399">
        <v>134</v>
      </c>
      <c r="L101" s="399">
        <v>37</v>
      </c>
      <c r="M101" s="399">
        <v>343</v>
      </c>
      <c r="N101" s="399">
        <v>185</v>
      </c>
      <c r="O101" s="399">
        <v>58</v>
      </c>
      <c r="P101" s="399">
        <v>6</v>
      </c>
      <c r="Q101" s="399">
        <v>327</v>
      </c>
      <c r="R101" s="399">
        <v>248</v>
      </c>
      <c r="S101" s="399">
        <v>79</v>
      </c>
      <c r="T101" s="400">
        <f t="shared" ref="T101:T102" si="22">S101/Q101</f>
        <v>0.24159021406727829</v>
      </c>
      <c r="U101" s="399">
        <v>11</v>
      </c>
      <c r="V101" s="399">
        <v>29</v>
      </c>
      <c r="W101" s="401">
        <f>(V101-U101)/(V101+U101)</f>
        <v>0.45</v>
      </c>
    </row>
    <row r="102" spans="1:23" ht="120" x14ac:dyDescent="0.25">
      <c r="A102" s="395">
        <f t="shared" si="17"/>
        <v>98</v>
      </c>
      <c r="B102" s="403">
        <v>5708</v>
      </c>
      <c r="C102" s="397" t="s">
        <v>113</v>
      </c>
      <c r="D102" s="398">
        <f t="shared" si="19"/>
        <v>8</v>
      </c>
      <c r="E102" s="398">
        <v>8</v>
      </c>
      <c r="F102" s="399">
        <v>0</v>
      </c>
      <c r="G102" s="399">
        <f t="shared" si="20"/>
        <v>60</v>
      </c>
      <c r="H102" s="399">
        <v>49</v>
      </c>
      <c r="I102" s="399">
        <v>11</v>
      </c>
      <c r="J102" s="399">
        <f t="shared" si="21"/>
        <v>67</v>
      </c>
      <c r="K102" s="399">
        <v>55</v>
      </c>
      <c r="L102" s="399">
        <v>12</v>
      </c>
      <c r="M102" s="399">
        <v>103</v>
      </c>
      <c r="N102" s="399">
        <v>90</v>
      </c>
      <c r="O102" s="399">
        <v>13</v>
      </c>
      <c r="P102" s="399">
        <v>3</v>
      </c>
      <c r="Q102" s="399">
        <v>145</v>
      </c>
      <c r="R102" s="399">
        <v>130</v>
      </c>
      <c r="S102" s="399">
        <v>15</v>
      </c>
      <c r="T102" s="400">
        <f t="shared" si="22"/>
        <v>0.10344827586206896</v>
      </c>
      <c r="U102" s="399">
        <v>9</v>
      </c>
      <c r="V102" s="399">
        <v>25</v>
      </c>
      <c r="W102" s="401">
        <f>(V102-U102)/(V102+U102)</f>
        <v>0.47058823529411764</v>
      </c>
    </row>
  </sheetData>
  <autoFilter ref="A4:W102">
    <sortState ref="A5:W102">
      <sortCondition descending="1" ref="T5"/>
    </sortState>
  </autoFilter>
  <mergeCells count="1">
    <mergeCell ref="A2:W2"/>
  </mergeCells>
  <pageMargins left="0.31496062992125984" right="0.31496062992125984" top="0.15748031496062992" bottom="0.15748031496062992" header="0" footer="0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zoomScale="85" zoomScaleNormal="85" workbookViewId="0">
      <pane xSplit="3" ySplit="4" topLeftCell="D47" activePane="bottomRight" state="frozen"/>
      <selection pane="topRight" activeCell="D1" sqref="D1"/>
      <selection pane="bottomLeft" activeCell="A5" sqref="A5"/>
      <selection pane="bottomRight" activeCell="A16" sqref="A16:N20"/>
    </sheetView>
  </sheetViews>
  <sheetFormatPr defaultRowHeight="15" x14ac:dyDescent="0.25"/>
  <cols>
    <col min="1" max="1" width="6.28515625" style="80" customWidth="1"/>
    <col min="2" max="2" width="9.140625" style="80"/>
    <col min="3" max="3" width="55.42578125" style="81" customWidth="1"/>
    <col min="4" max="4" width="16.42578125" style="81" customWidth="1"/>
    <col min="5" max="5" width="16" style="81" customWidth="1"/>
    <col min="6" max="6" width="17.28515625" style="81" customWidth="1"/>
    <col min="7" max="7" width="19.28515625" style="81" customWidth="1"/>
    <col min="8" max="9" width="18.7109375" style="81" customWidth="1"/>
    <col min="10" max="11" width="18.140625" style="81" customWidth="1"/>
    <col min="12" max="12" width="16.7109375" style="81" customWidth="1"/>
    <col min="13" max="13" width="16.140625" style="81" hidden="1" customWidth="1"/>
    <col min="14" max="14" width="14.42578125" style="81" customWidth="1"/>
    <col min="15" max="15" width="22.5703125" style="81" customWidth="1"/>
    <col min="16" max="16" width="38.7109375" style="81" customWidth="1"/>
    <col min="17" max="17" width="21.140625" style="81" customWidth="1"/>
    <col min="18" max="18" width="14.5703125" style="81" customWidth="1"/>
    <col min="19" max="16384" width="9.140625" style="81"/>
  </cols>
  <sheetData>
    <row r="1" spans="1:17" ht="42" customHeight="1" thickBot="1" x14ac:dyDescent="0.3">
      <c r="C1" s="432" t="s">
        <v>364</v>
      </c>
      <c r="D1" s="432"/>
      <c r="E1" s="432"/>
      <c r="F1" s="432"/>
      <c r="G1" s="432"/>
    </row>
    <row r="2" spans="1:17" ht="66.75" customHeight="1" thickBot="1" x14ac:dyDescent="0.3">
      <c r="A2" s="433" t="s">
        <v>0</v>
      </c>
      <c r="B2" s="435" t="s">
        <v>149</v>
      </c>
      <c r="C2" s="435" t="s">
        <v>150</v>
      </c>
      <c r="D2" s="437" t="s">
        <v>230</v>
      </c>
      <c r="E2" s="439" t="s">
        <v>339</v>
      </c>
      <c r="F2" s="441" t="s">
        <v>365</v>
      </c>
      <c r="G2" s="442"/>
      <c r="H2" s="445" t="s">
        <v>366</v>
      </c>
      <c r="I2" s="446"/>
      <c r="J2" s="445" t="s">
        <v>367</v>
      </c>
      <c r="K2" s="446"/>
      <c r="L2" s="443" t="s">
        <v>368</v>
      </c>
      <c r="M2" s="447" t="s">
        <v>369</v>
      </c>
      <c r="N2" s="439" t="s">
        <v>333</v>
      </c>
      <c r="O2" s="439" t="s">
        <v>151</v>
      </c>
      <c r="P2" s="443" t="s">
        <v>324</v>
      </c>
      <c r="Q2" s="82"/>
    </row>
    <row r="3" spans="1:17" ht="38.25" customHeight="1" thickBot="1" x14ac:dyDescent="0.3">
      <c r="A3" s="434"/>
      <c r="B3" s="436"/>
      <c r="C3" s="436"/>
      <c r="D3" s="438"/>
      <c r="E3" s="440"/>
      <c r="F3" s="296" t="s">
        <v>152</v>
      </c>
      <c r="G3" s="298" t="s">
        <v>153</v>
      </c>
      <c r="H3" s="300" t="s">
        <v>152</v>
      </c>
      <c r="I3" s="83" t="s">
        <v>153</v>
      </c>
      <c r="J3" s="300" t="s">
        <v>152</v>
      </c>
      <c r="K3" s="301" t="s">
        <v>153</v>
      </c>
      <c r="L3" s="444"/>
      <c r="M3" s="448"/>
      <c r="N3" s="440"/>
      <c r="O3" s="440"/>
      <c r="P3" s="444"/>
      <c r="Q3" s="82"/>
    </row>
    <row r="4" spans="1:17" ht="21.75" customHeight="1" thickBot="1" x14ac:dyDescent="0.3">
      <c r="A4" s="84"/>
      <c r="B4" s="85"/>
      <c r="C4" s="297" t="s">
        <v>154</v>
      </c>
      <c r="D4" s="86">
        <f>COUNTIF(D5:D76,"+")</f>
        <v>65</v>
      </c>
      <c r="E4" s="299">
        <f>COUNTIF(E5:E76,"+")</f>
        <v>42</v>
      </c>
      <c r="F4" s="87">
        <f t="shared" ref="F4:M4" si="0">SUM(F5:F76)</f>
        <v>3639</v>
      </c>
      <c r="G4" s="87">
        <f t="shared" si="0"/>
        <v>772</v>
      </c>
      <c r="H4" s="302">
        <f t="shared" si="0"/>
        <v>3093</v>
      </c>
      <c r="I4" s="298">
        <f t="shared" si="0"/>
        <v>537</v>
      </c>
      <c r="J4" s="299">
        <f t="shared" si="0"/>
        <v>546</v>
      </c>
      <c r="K4" s="86">
        <f t="shared" si="0"/>
        <v>235</v>
      </c>
      <c r="L4" s="299">
        <f t="shared" si="0"/>
        <v>592</v>
      </c>
      <c r="M4" s="302">
        <f t="shared" si="0"/>
        <v>0</v>
      </c>
      <c r="N4" s="87"/>
      <c r="O4" s="116"/>
      <c r="P4" s="88"/>
      <c r="Q4" s="89"/>
    </row>
    <row r="5" spans="1:17" ht="33" customHeight="1" x14ac:dyDescent="0.25">
      <c r="A5" s="374">
        <f t="shared" ref="A5:A68" si="1">A4+1</f>
        <v>1</v>
      </c>
      <c r="B5" s="375">
        <v>5202</v>
      </c>
      <c r="C5" s="376" t="s">
        <v>170</v>
      </c>
      <c r="D5" s="375" t="s">
        <v>156</v>
      </c>
      <c r="E5" s="375"/>
      <c r="F5" s="375">
        <f t="shared" ref="F5:G36" si="2">H5+J5</f>
        <v>74</v>
      </c>
      <c r="G5" s="375">
        <f t="shared" si="2"/>
        <v>12</v>
      </c>
      <c r="H5" s="375">
        <v>65</v>
      </c>
      <c r="I5" s="375">
        <v>2</v>
      </c>
      <c r="J5" s="375">
        <v>9</v>
      </c>
      <c r="K5" s="377">
        <v>10</v>
      </c>
      <c r="L5" s="377">
        <v>17</v>
      </c>
      <c r="M5" s="377"/>
      <c r="N5" s="378">
        <f>K5/J5-0.1111</f>
        <v>1.0000111111111112</v>
      </c>
      <c r="O5" s="303"/>
      <c r="P5" s="304"/>
      <c r="Q5" s="90"/>
    </row>
    <row r="6" spans="1:17" ht="33" customHeight="1" x14ac:dyDescent="0.25">
      <c r="A6" s="379">
        <f t="shared" si="1"/>
        <v>2</v>
      </c>
      <c r="B6" s="380">
        <v>602</v>
      </c>
      <c r="C6" s="381" t="s">
        <v>204</v>
      </c>
      <c r="D6" s="380" t="s">
        <v>156</v>
      </c>
      <c r="E6" s="380"/>
      <c r="F6" s="380">
        <f t="shared" si="2"/>
        <v>9</v>
      </c>
      <c r="G6" s="380">
        <f t="shared" si="2"/>
        <v>5</v>
      </c>
      <c r="H6" s="380">
        <v>7</v>
      </c>
      <c r="I6" s="380">
        <v>3</v>
      </c>
      <c r="J6" s="380">
        <v>2</v>
      </c>
      <c r="K6" s="382">
        <v>2</v>
      </c>
      <c r="L6" s="382">
        <v>3</v>
      </c>
      <c r="M6" s="382"/>
      <c r="N6" s="383">
        <f>K6/J6</f>
        <v>1</v>
      </c>
      <c r="O6" s="100"/>
      <c r="P6" s="101"/>
      <c r="Q6" s="90"/>
    </row>
    <row r="7" spans="1:17" ht="33" customHeight="1" x14ac:dyDescent="0.25">
      <c r="A7" s="379">
        <f t="shared" si="1"/>
        <v>3</v>
      </c>
      <c r="B7" s="380">
        <v>3002</v>
      </c>
      <c r="C7" s="381" t="s">
        <v>167</v>
      </c>
      <c r="D7" s="380" t="s">
        <v>156</v>
      </c>
      <c r="E7" s="380" t="s">
        <v>156</v>
      </c>
      <c r="F7" s="380">
        <f t="shared" si="2"/>
        <v>63</v>
      </c>
      <c r="G7" s="380">
        <f t="shared" si="2"/>
        <v>27</v>
      </c>
      <c r="H7" s="380">
        <v>59</v>
      </c>
      <c r="I7" s="380">
        <v>17</v>
      </c>
      <c r="J7" s="380">
        <v>4</v>
      </c>
      <c r="K7" s="380">
        <v>10</v>
      </c>
      <c r="L7" s="380">
        <v>16</v>
      </c>
      <c r="M7" s="380"/>
      <c r="N7" s="384">
        <f>K7/J7-1.5</f>
        <v>1</v>
      </c>
      <c r="O7" s="98"/>
      <c r="P7" s="305"/>
      <c r="Q7" s="90"/>
    </row>
    <row r="8" spans="1:17" ht="31.5" customHeight="1" x14ac:dyDescent="0.25">
      <c r="A8" s="379">
        <f t="shared" si="1"/>
        <v>4</v>
      </c>
      <c r="B8" s="380">
        <v>1302</v>
      </c>
      <c r="C8" s="381" t="s">
        <v>197</v>
      </c>
      <c r="D8" s="380" t="s">
        <v>156</v>
      </c>
      <c r="E8" s="380" t="s">
        <v>156</v>
      </c>
      <c r="F8" s="380">
        <f t="shared" si="2"/>
        <v>72</v>
      </c>
      <c r="G8" s="380">
        <f t="shared" si="2"/>
        <v>33</v>
      </c>
      <c r="H8" s="380">
        <v>59</v>
      </c>
      <c r="I8" s="380">
        <v>20</v>
      </c>
      <c r="J8" s="380">
        <v>13</v>
      </c>
      <c r="K8" s="380">
        <v>13</v>
      </c>
      <c r="L8" s="380">
        <v>25</v>
      </c>
      <c r="M8" s="380"/>
      <c r="N8" s="383">
        <f>K8/J8</f>
        <v>1</v>
      </c>
      <c r="O8" s="98"/>
      <c r="P8" s="305"/>
      <c r="Q8" s="90"/>
    </row>
    <row r="9" spans="1:17" ht="34.5" customHeight="1" x14ac:dyDescent="0.25">
      <c r="A9" s="379">
        <f t="shared" si="1"/>
        <v>5</v>
      </c>
      <c r="B9" s="380">
        <v>1402</v>
      </c>
      <c r="C9" s="381" t="s">
        <v>168</v>
      </c>
      <c r="D9" s="380" t="s">
        <v>156</v>
      </c>
      <c r="E9" s="380" t="s">
        <v>156</v>
      </c>
      <c r="F9" s="380">
        <f t="shared" si="2"/>
        <v>19</v>
      </c>
      <c r="G9" s="380">
        <f t="shared" si="2"/>
        <v>8</v>
      </c>
      <c r="H9" s="380">
        <v>16</v>
      </c>
      <c r="I9" s="380">
        <v>5</v>
      </c>
      <c r="J9" s="380">
        <v>3</v>
      </c>
      <c r="K9" s="382">
        <v>3</v>
      </c>
      <c r="L9" s="382"/>
      <c r="M9" s="382"/>
      <c r="N9" s="384">
        <f>K9/J9</f>
        <v>1</v>
      </c>
      <c r="O9" s="100"/>
      <c r="P9" s="101"/>
      <c r="Q9" s="90"/>
    </row>
    <row r="10" spans="1:17" ht="29.25" customHeight="1" x14ac:dyDescent="0.25">
      <c r="A10" s="379">
        <f t="shared" si="1"/>
        <v>6</v>
      </c>
      <c r="B10" s="380">
        <v>1102</v>
      </c>
      <c r="C10" s="381" t="s">
        <v>181</v>
      </c>
      <c r="D10" s="380" t="s">
        <v>156</v>
      </c>
      <c r="E10" s="380"/>
      <c r="F10" s="380">
        <f t="shared" si="2"/>
        <v>13</v>
      </c>
      <c r="G10" s="380">
        <f t="shared" si="2"/>
        <v>7</v>
      </c>
      <c r="H10" s="380">
        <v>12</v>
      </c>
      <c r="I10" s="380">
        <v>3</v>
      </c>
      <c r="J10" s="380">
        <v>1</v>
      </c>
      <c r="K10" s="382">
        <v>4</v>
      </c>
      <c r="L10" s="382">
        <v>1</v>
      </c>
      <c r="M10" s="382"/>
      <c r="N10" s="383">
        <f>K10/J10-2-1</f>
        <v>1</v>
      </c>
      <c r="O10" s="100"/>
      <c r="P10" s="101"/>
      <c r="Q10" s="90"/>
    </row>
    <row r="11" spans="1:17" ht="29.25" customHeight="1" x14ac:dyDescent="0.25">
      <c r="A11" s="379">
        <f t="shared" si="1"/>
        <v>7</v>
      </c>
      <c r="B11" s="380">
        <v>3202</v>
      </c>
      <c r="C11" s="381" t="s">
        <v>211</v>
      </c>
      <c r="D11" s="380" t="s">
        <v>156</v>
      </c>
      <c r="E11" s="380" t="s">
        <v>156</v>
      </c>
      <c r="F11" s="380">
        <f t="shared" si="2"/>
        <v>35</v>
      </c>
      <c r="G11" s="380">
        <f t="shared" si="2"/>
        <v>11</v>
      </c>
      <c r="H11" s="380">
        <v>30</v>
      </c>
      <c r="I11" s="380">
        <v>5</v>
      </c>
      <c r="J11" s="380">
        <v>5</v>
      </c>
      <c r="K11" s="382">
        <v>6</v>
      </c>
      <c r="L11" s="382">
        <v>10</v>
      </c>
      <c r="M11" s="382"/>
      <c r="N11" s="384">
        <f>K11/J11-0.2</f>
        <v>1</v>
      </c>
      <c r="O11" s="100"/>
      <c r="P11" s="101"/>
      <c r="Q11" s="90"/>
    </row>
    <row r="12" spans="1:17" ht="30" customHeight="1" x14ac:dyDescent="0.25">
      <c r="A12" s="379">
        <f t="shared" si="1"/>
        <v>8</v>
      </c>
      <c r="B12" s="380">
        <v>5716</v>
      </c>
      <c r="C12" s="381" t="s">
        <v>161</v>
      </c>
      <c r="D12" s="380" t="s">
        <v>156</v>
      </c>
      <c r="E12" s="380" t="s">
        <v>156</v>
      </c>
      <c r="F12" s="380">
        <f t="shared" si="2"/>
        <v>73</v>
      </c>
      <c r="G12" s="380">
        <f t="shared" si="2"/>
        <v>24</v>
      </c>
      <c r="H12" s="380">
        <v>65</v>
      </c>
      <c r="I12" s="380">
        <v>14</v>
      </c>
      <c r="J12" s="380">
        <v>8</v>
      </c>
      <c r="K12" s="382">
        <v>10</v>
      </c>
      <c r="L12" s="382">
        <v>13</v>
      </c>
      <c r="M12" s="382"/>
      <c r="N12" s="383">
        <f>K12/J12-0.25</f>
        <v>1</v>
      </c>
      <c r="O12" s="100"/>
      <c r="P12" s="101"/>
      <c r="Q12" s="90"/>
    </row>
    <row r="13" spans="1:17" ht="27" customHeight="1" x14ac:dyDescent="0.25">
      <c r="A13" s="379">
        <f t="shared" si="1"/>
        <v>9</v>
      </c>
      <c r="B13" s="380">
        <v>1202</v>
      </c>
      <c r="C13" s="381" t="s">
        <v>157</v>
      </c>
      <c r="D13" s="380"/>
      <c r="E13" s="380" t="s">
        <v>156</v>
      </c>
      <c r="F13" s="380">
        <f t="shared" si="2"/>
        <v>73</v>
      </c>
      <c r="G13" s="380">
        <f t="shared" si="2"/>
        <v>32</v>
      </c>
      <c r="H13" s="380">
        <v>65</v>
      </c>
      <c r="I13" s="380">
        <v>16</v>
      </c>
      <c r="J13" s="380">
        <v>8</v>
      </c>
      <c r="K13" s="380">
        <v>16</v>
      </c>
      <c r="L13" s="380">
        <v>5</v>
      </c>
      <c r="M13" s="380"/>
      <c r="N13" s="384">
        <f>K13/J13-0.75-0.25</f>
        <v>1</v>
      </c>
      <c r="O13" s="98"/>
      <c r="P13" s="305"/>
      <c r="Q13" s="90"/>
    </row>
    <row r="14" spans="1:17" ht="30" customHeight="1" x14ac:dyDescent="0.25">
      <c r="A14" s="379">
        <f t="shared" si="1"/>
        <v>10</v>
      </c>
      <c r="B14" s="380">
        <v>3302</v>
      </c>
      <c r="C14" s="381" t="s">
        <v>196</v>
      </c>
      <c r="D14" s="380" t="s">
        <v>156</v>
      </c>
      <c r="E14" s="380" t="s">
        <v>156</v>
      </c>
      <c r="F14" s="380">
        <f t="shared" si="2"/>
        <v>72</v>
      </c>
      <c r="G14" s="380">
        <f t="shared" si="2"/>
        <v>29</v>
      </c>
      <c r="H14" s="380">
        <v>59</v>
      </c>
      <c r="I14" s="380">
        <v>12</v>
      </c>
      <c r="J14" s="380">
        <v>13</v>
      </c>
      <c r="K14" s="382">
        <v>17</v>
      </c>
      <c r="L14" s="382">
        <v>25</v>
      </c>
      <c r="M14" s="382"/>
      <c r="N14" s="383">
        <f>K14/J14-0.3077</f>
        <v>0.99999230769230774</v>
      </c>
      <c r="O14" s="100"/>
      <c r="P14" s="101"/>
      <c r="Q14" s="90"/>
    </row>
    <row r="15" spans="1:17" ht="29.25" customHeight="1" thickBot="1" x14ac:dyDescent="0.3">
      <c r="A15" s="385">
        <f t="shared" si="1"/>
        <v>11</v>
      </c>
      <c r="B15" s="386">
        <v>5903</v>
      </c>
      <c r="C15" s="387" t="s">
        <v>173</v>
      </c>
      <c r="D15" s="386" t="s">
        <v>156</v>
      </c>
      <c r="E15" s="386" t="s">
        <v>156</v>
      </c>
      <c r="F15" s="386">
        <f t="shared" si="2"/>
        <v>77</v>
      </c>
      <c r="G15" s="386">
        <f t="shared" si="2"/>
        <v>49</v>
      </c>
      <c r="H15" s="386">
        <v>66</v>
      </c>
      <c r="I15" s="386">
        <v>20</v>
      </c>
      <c r="J15" s="386">
        <v>11</v>
      </c>
      <c r="K15" s="386">
        <v>29</v>
      </c>
      <c r="L15" s="386">
        <v>11</v>
      </c>
      <c r="M15" s="386"/>
      <c r="N15" s="388">
        <f>K15/J15-1.6364</f>
        <v>0.99996363636363617</v>
      </c>
      <c r="O15" s="103"/>
      <c r="P15" s="313"/>
      <c r="Q15" s="90"/>
    </row>
    <row r="16" spans="1:17" ht="21" customHeight="1" x14ac:dyDescent="0.25">
      <c r="A16" s="162">
        <f t="shared" si="1"/>
        <v>12</v>
      </c>
      <c r="B16" s="163">
        <v>402</v>
      </c>
      <c r="C16" s="164" t="s">
        <v>177</v>
      </c>
      <c r="D16" s="163" t="s">
        <v>156</v>
      </c>
      <c r="E16" s="163" t="s">
        <v>156</v>
      </c>
      <c r="F16" s="163">
        <f t="shared" si="2"/>
        <v>36</v>
      </c>
      <c r="G16" s="163">
        <f t="shared" si="2"/>
        <v>12</v>
      </c>
      <c r="H16" s="163">
        <v>28</v>
      </c>
      <c r="I16" s="163">
        <v>5</v>
      </c>
      <c r="J16" s="163">
        <v>8</v>
      </c>
      <c r="K16" s="163">
        <v>7</v>
      </c>
      <c r="L16" s="163">
        <v>4</v>
      </c>
      <c r="M16" s="163"/>
      <c r="N16" s="314">
        <f t="shared" ref="N16:N47" si="3">K16/J16</f>
        <v>0.875</v>
      </c>
      <c r="O16" s="315"/>
      <c r="P16" s="316"/>
      <c r="Q16" s="90"/>
    </row>
    <row r="17" spans="1:17" ht="28.5" customHeight="1" x14ac:dyDescent="0.25">
      <c r="A17" s="91">
        <f t="shared" si="1"/>
        <v>13</v>
      </c>
      <c r="B17" s="92">
        <v>5113</v>
      </c>
      <c r="C17" s="166" t="s">
        <v>195</v>
      </c>
      <c r="D17" s="92" t="s">
        <v>156</v>
      </c>
      <c r="E17" s="92" t="s">
        <v>156</v>
      </c>
      <c r="F17" s="92">
        <f t="shared" si="2"/>
        <v>24</v>
      </c>
      <c r="G17" s="92">
        <f t="shared" si="2"/>
        <v>13</v>
      </c>
      <c r="H17" s="92">
        <v>20</v>
      </c>
      <c r="I17" s="92">
        <v>10</v>
      </c>
      <c r="J17" s="92">
        <v>4</v>
      </c>
      <c r="K17" s="92">
        <v>3</v>
      </c>
      <c r="L17" s="92">
        <v>15</v>
      </c>
      <c r="M17" s="92"/>
      <c r="N17" s="165">
        <f t="shared" si="3"/>
        <v>0.75</v>
      </c>
      <c r="O17" s="98"/>
      <c r="P17" s="305"/>
      <c r="Q17" s="90"/>
    </row>
    <row r="18" spans="1:17" ht="31.5" customHeight="1" x14ac:dyDescent="0.25">
      <c r="A18" s="91">
        <f t="shared" si="1"/>
        <v>14</v>
      </c>
      <c r="B18" s="92">
        <v>1902</v>
      </c>
      <c r="C18" s="166" t="s">
        <v>165</v>
      </c>
      <c r="D18" s="92" t="s">
        <v>156</v>
      </c>
      <c r="E18" s="92" t="s">
        <v>156</v>
      </c>
      <c r="F18" s="92">
        <f t="shared" si="2"/>
        <v>62</v>
      </c>
      <c r="G18" s="92">
        <f t="shared" si="2"/>
        <v>8</v>
      </c>
      <c r="H18" s="92">
        <v>55</v>
      </c>
      <c r="I18" s="92">
        <v>4</v>
      </c>
      <c r="J18" s="92">
        <v>7</v>
      </c>
      <c r="K18" s="93">
        <v>4</v>
      </c>
      <c r="L18" s="93">
        <v>3</v>
      </c>
      <c r="M18" s="93"/>
      <c r="N18" s="117">
        <f t="shared" si="3"/>
        <v>0.5714285714285714</v>
      </c>
      <c r="O18" s="100"/>
      <c r="P18" s="101"/>
      <c r="Q18" s="90"/>
    </row>
    <row r="19" spans="1:17" ht="29.25" customHeight="1" x14ac:dyDescent="0.25">
      <c r="A19" s="91">
        <f t="shared" si="1"/>
        <v>15</v>
      </c>
      <c r="B19" s="92">
        <v>5602</v>
      </c>
      <c r="C19" s="166" t="s">
        <v>183</v>
      </c>
      <c r="D19" s="92" t="s">
        <v>156</v>
      </c>
      <c r="E19" s="92" t="s">
        <v>156</v>
      </c>
      <c r="F19" s="92">
        <f t="shared" si="2"/>
        <v>136</v>
      </c>
      <c r="G19" s="92">
        <f t="shared" si="2"/>
        <v>44</v>
      </c>
      <c r="H19" s="92">
        <v>113</v>
      </c>
      <c r="I19" s="92">
        <v>32</v>
      </c>
      <c r="J19" s="92">
        <v>23</v>
      </c>
      <c r="K19" s="92">
        <v>12</v>
      </c>
      <c r="L19" s="92">
        <v>19</v>
      </c>
      <c r="M19" s="92"/>
      <c r="N19" s="165">
        <f t="shared" si="3"/>
        <v>0.52173913043478259</v>
      </c>
      <c r="O19" s="98"/>
      <c r="P19" s="305"/>
      <c r="Q19" s="90"/>
    </row>
    <row r="20" spans="1:17" ht="34.5" customHeight="1" thickBot="1" x14ac:dyDescent="0.3">
      <c r="A20" s="317">
        <f t="shared" si="1"/>
        <v>16</v>
      </c>
      <c r="B20" s="318">
        <v>2402</v>
      </c>
      <c r="C20" s="319" t="s">
        <v>191</v>
      </c>
      <c r="D20" s="318" t="s">
        <v>156</v>
      </c>
      <c r="E20" s="318" t="s">
        <v>156</v>
      </c>
      <c r="F20" s="318">
        <f t="shared" si="2"/>
        <v>23</v>
      </c>
      <c r="G20" s="318">
        <f t="shared" si="2"/>
        <v>3</v>
      </c>
      <c r="H20" s="318">
        <v>21</v>
      </c>
      <c r="I20" s="318">
        <v>2</v>
      </c>
      <c r="J20" s="318">
        <v>2</v>
      </c>
      <c r="K20" s="320">
        <v>1</v>
      </c>
      <c r="L20" s="320"/>
      <c r="M20" s="320"/>
      <c r="N20" s="321">
        <f t="shared" si="3"/>
        <v>0.5</v>
      </c>
      <c r="O20" s="106"/>
      <c r="P20" s="107"/>
      <c r="Q20" s="90"/>
    </row>
    <row r="21" spans="1:17" ht="32.25" customHeight="1" x14ac:dyDescent="0.25">
      <c r="A21" s="322">
        <f t="shared" si="1"/>
        <v>17</v>
      </c>
      <c r="B21" s="323">
        <v>5721</v>
      </c>
      <c r="C21" s="324" t="s">
        <v>172</v>
      </c>
      <c r="D21" s="323" t="s">
        <v>156</v>
      </c>
      <c r="E21" s="323" t="s">
        <v>156</v>
      </c>
      <c r="F21" s="323">
        <f t="shared" si="2"/>
        <v>88</v>
      </c>
      <c r="G21" s="323">
        <f t="shared" si="2"/>
        <v>17</v>
      </c>
      <c r="H21" s="323">
        <v>65</v>
      </c>
      <c r="I21" s="323">
        <v>6</v>
      </c>
      <c r="J21" s="323">
        <v>23</v>
      </c>
      <c r="K21" s="323">
        <v>11</v>
      </c>
      <c r="L21" s="323">
        <v>23</v>
      </c>
      <c r="M21" s="323"/>
      <c r="N21" s="325">
        <f t="shared" si="3"/>
        <v>0.47826086956521741</v>
      </c>
      <c r="O21" s="315"/>
      <c r="P21" s="316"/>
      <c r="Q21" s="90"/>
    </row>
    <row r="22" spans="1:17" ht="30" customHeight="1" x14ac:dyDescent="0.25">
      <c r="A22" s="167">
        <f t="shared" si="1"/>
        <v>18</v>
      </c>
      <c r="B22" s="168">
        <v>1702</v>
      </c>
      <c r="C22" s="169" t="s">
        <v>178</v>
      </c>
      <c r="D22" s="168" t="s">
        <v>156</v>
      </c>
      <c r="E22" s="168" t="s">
        <v>156</v>
      </c>
      <c r="F22" s="168">
        <f t="shared" si="2"/>
        <v>91</v>
      </c>
      <c r="G22" s="168">
        <f t="shared" si="2"/>
        <v>13</v>
      </c>
      <c r="H22" s="168">
        <v>82</v>
      </c>
      <c r="I22" s="168">
        <v>9</v>
      </c>
      <c r="J22" s="168">
        <v>9</v>
      </c>
      <c r="K22" s="171">
        <v>4</v>
      </c>
      <c r="L22" s="171">
        <v>12</v>
      </c>
      <c r="M22" s="171"/>
      <c r="N22" s="170">
        <f t="shared" si="3"/>
        <v>0.44444444444444442</v>
      </c>
      <c r="O22" s="100"/>
      <c r="P22" s="101"/>
      <c r="Q22" s="90"/>
    </row>
    <row r="23" spans="1:17" ht="33.75" customHeight="1" x14ac:dyDescent="0.25">
      <c r="A23" s="167">
        <f t="shared" si="1"/>
        <v>19</v>
      </c>
      <c r="B23" s="168">
        <v>5715</v>
      </c>
      <c r="C23" s="169" t="s">
        <v>187</v>
      </c>
      <c r="D23" s="168" t="s">
        <v>156</v>
      </c>
      <c r="E23" s="168" t="s">
        <v>156</v>
      </c>
      <c r="F23" s="168">
        <f t="shared" si="2"/>
        <v>118</v>
      </c>
      <c r="G23" s="168">
        <f t="shared" si="2"/>
        <v>41</v>
      </c>
      <c r="H23" s="168">
        <v>89</v>
      </c>
      <c r="I23" s="168">
        <v>29</v>
      </c>
      <c r="J23" s="168">
        <v>29</v>
      </c>
      <c r="K23" s="168">
        <v>12</v>
      </c>
      <c r="L23" s="168">
        <v>15</v>
      </c>
      <c r="M23" s="168"/>
      <c r="N23" s="306">
        <f t="shared" si="3"/>
        <v>0.41379310344827586</v>
      </c>
      <c r="O23" s="98"/>
      <c r="P23" s="305"/>
      <c r="Q23" s="90"/>
    </row>
    <row r="24" spans="1:17" ht="29.25" customHeight="1" x14ac:dyDescent="0.25">
      <c r="A24" s="167">
        <f t="shared" si="1"/>
        <v>20</v>
      </c>
      <c r="B24" s="168">
        <v>4026</v>
      </c>
      <c r="C24" s="169" t="s">
        <v>185</v>
      </c>
      <c r="D24" s="168" t="s">
        <v>156</v>
      </c>
      <c r="E24" s="168" t="s">
        <v>156</v>
      </c>
      <c r="F24" s="168">
        <f t="shared" si="2"/>
        <v>35</v>
      </c>
      <c r="G24" s="168">
        <f t="shared" si="2"/>
        <v>7</v>
      </c>
      <c r="H24" s="168">
        <v>30</v>
      </c>
      <c r="I24" s="168">
        <v>5</v>
      </c>
      <c r="J24" s="168">
        <v>5</v>
      </c>
      <c r="K24" s="171">
        <v>2</v>
      </c>
      <c r="L24" s="171"/>
      <c r="M24" s="171"/>
      <c r="N24" s="170">
        <f t="shared" si="3"/>
        <v>0.4</v>
      </c>
      <c r="O24" s="100"/>
      <c r="P24" s="101"/>
      <c r="Q24" s="90"/>
    </row>
    <row r="25" spans="1:17" ht="29.25" customHeight="1" x14ac:dyDescent="0.25">
      <c r="A25" s="167">
        <f t="shared" si="1"/>
        <v>21</v>
      </c>
      <c r="B25" s="168">
        <v>4024</v>
      </c>
      <c r="C25" s="169" t="s">
        <v>194</v>
      </c>
      <c r="D25" s="168" t="s">
        <v>156</v>
      </c>
      <c r="E25" s="168" t="s">
        <v>156</v>
      </c>
      <c r="F25" s="168">
        <f t="shared" si="2"/>
        <v>155</v>
      </c>
      <c r="G25" s="168">
        <f t="shared" si="2"/>
        <v>90</v>
      </c>
      <c r="H25" s="168">
        <v>132</v>
      </c>
      <c r="I25" s="168">
        <v>81</v>
      </c>
      <c r="J25" s="168">
        <v>23</v>
      </c>
      <c r="K25" s="168">
        <v>9</v>
      </c>
      <c r="L25" s="168"/>
      <c r="M25" s="168"/>
      <c r="N25" s="170">
        <f t="shared" si="3"/>
        <v>0.39130434782608697</v>
      </c>
      <c r="O25" s="98"/>
      <c r="P25" s="305"/>
      <c r="Q25" s="90"/>
    </row>
    <row r="26" spans="1:17" ht="29.25" customHeight="1" x14ac:dyDescent="0.25">
      <c r="A26" s="167">
        <f t="shared" si="1"/>
        <v>22</v>
      </c>
      <c r="B26" s="168">
        <v>5902</v>
      </c>
      <c r="C26" s="169" t="s">
        <v>188</v>
      </c>
      <c r="D26" s="168" t="s">
        <v>156</v>
      </c>
      <c r="E26" s="168" t="s">
        <v>156</v>
      </c>
      <c r="F26" s="168">
        <f t="shared" si="2"/>
        <v>102</v>
      </c>
      <c r="G26" s="168">
        <f t="shared" si="2"/>
        <v>21</v>
      </c>
      <c r="H26" s="168">
        <v>83</v>
      </c>
      <c r="I26" s="168">
        <v>14</v>
      </c>
      <c r="J26" s="168">
        <v>19</v>
      </c>
      <c r="K26" s="171">
        <v>7</v>
      </c>
      <c r="L26" s="171">
        <v>13</v>
      </c>
      <c r="M26" s="171"/>
      <c r="N26" s="170">
        <f t="shared" si="3"/>
        <v>0.36842105263157893</v>
      </c>
      <c r="O26" s="100"/>
      <c r="P26" s="101"/>
      <c r="Q26" s="90"/>
    </row>
    <row r="27" spans="1:17" ht="28.5" customHeight="1" x14ac:dyDescent="0.25">
      <c r="A27" s="167">
        <f t="shared" si="1"/>
        <v>23</v>
      </c>
      <c r="B27" s="168">
        <v>2602</v>
      </c>
      <c r="C27" s="169" t="s">
        <v>182</v>
      </c>
      <c r="D27" s="168" t="s">
        <v>156</v>
      </c>
      <c r="E27" s="168" t="s">
        <v>156</v>
      </c>
      <c r="F27" s="168">
        <f t="shared" si="2"/>
        <v>13</v>
      </c>
      <c r="G27" s="168">
        <f t="shared" si="2"/>
        <v>6</v>
      </c>
      <c r="H27" s="168">
        <v>10</v>
      </c>
      <c r="I27" s="168">
        <v>5</v>
      </c>
      <c r="J27" s="168">
        <v>3</v>
      </c>
      <c r="K27" s="168">
        <v>1</v>
      </c>
      <c r="L27" s="168">
        <v>1</v>
      </c>
      <c r="M27" s="168"/>
      <c r="N27" s="306">
        <f t="shared" si="3"/>
        <v>0.33333333333333331</v>
      </c>
      <c r="O27" s="98"/>
      <c r="P27" s="305"/>
      <c r="Q27" s="90"/>
    </row>
    <row r="28" spans="1:17" ht="28.5" customHeight="1" x14ac:dyDescent="0.25">
      <c r="A28" s="167">
        <f t="shared" si="1"/>
        <v>24</v>
      </c>
      <c r="B28" s="168">
        <v>3501</v>
      </c>
      <c r="C28" s="169" t="s">
        <v>169</v>
      </c>
      <c r="D28" s="168" t="s">
        <v>156</v>
      </c>
      <c r="E28" s="168" t="s">
        <v>156</v>
      </c>
      <c r="F28" s="168">
        <f t="shared" si="2"/>
        <v>88</v>
      </c>
      <c r="G28" s="168">
        <f t="shared" si="2"/>
        <v>19</v>
      </c>
      <c r="H28" s="168">
        <v>71</v>
      </c>
      <c r="I28" s="168">
        <v>14</v>
      </c>
      <c r="J28" s="168">
        <v>17</v>
      </c>
      <c r="K28" s="171">
        <v>5</v>
      </c>
      <c r="L28" s="171">
        <v>21</v>
      </c>
      <c r="M28" s="171"/>
      <c r="N28" s="170">
        <f t="shared" si="3"/>
        <v>0.29411764705882354</v>
      </c>
      <c r="O28" s="100"/>
      <c r="P28" s="101"/>
      <c r="Q28" s="90"/>
    </row>
    <row r="29" spans="1:17" ht="29.25" customHeight="1" x14ac:dyDescent="0.25">
      <c r="A29" s="167">
        <f t="shared" si="1"/>
        <v>25</v>
      </c>
      <c r="B29" s="168">
        <v>2102</v>
      </c>
      <c r="C29" s="169" t="s">
        <v>209</v>
      </c>
      <c r="D29" s="168" t="s">
        <v>156</v>
      </c>
      <c r="E29" s="168"/>
      <c r="F29" s="168">
        <f t="shared" si="2"/>
        <v>18</v>
      </c>
      <c r="G29" s="168">
        <f t="shared" si="2"/>
        <v>5</v>
      </c>
      <c r="H29" s="168">
        <v>11</v>
      </c>
      <c r="I29" s="168">
        <v>3</v>
      </c>
      <c r="J29" s="168">
        <v>7</v>
      </c>
      <c r="K29" s="171">
        <v>2</v>
      </c>
      <c r="L29" s="171">
        <v>2</v>
      </c>
      <c r="M29" s="171"/>
      <c r="N29" s="306">
        <f t="shared" si="3"/>
        <v>0.2857142857142857</v>
      </c>
      <c r="O29" s="100"/>
      <c r="P29" s="101"/>
      <c r="Q29" s="90"/>
    </row>
    <row r="30" spans="1:17" ht="29.25" customHeight="1" x14ac:dyDescent="0.25">
      <c r="A30" s="167">
        <f t="shared" si="1"/>
        <v>26</v>
      </c>
      <c r="B30" s="168">
        <v>3422</v>
      </c>
      <c r="C30" s="169" t="s">
        <v>162</v>
      </c>
      <c r="D30" s="168" t="s">
        <v>156</v>
      </c>
      <c r="E30" s="168" t="s">
        <v>156</v>
      </c>
      <c r="F30" s="168">
        <f t="shared" si="2"/>
        <v>64</v>
      </c>
      <c r="G30" s="168">
        <f t="shared" si="2"/>
        <v>21</v>
      </c>
      <c r="H30" s="168">
        <v>46</v>
      </c>
      <c r="I30" s="168">
        <v>16</v>
      </c>
      <c r="J30" s="168">
        <v>18</v>
      </c>
      <c r="K30" s="171">
        <v>5</v>
      </c>
      <c r="L30" s="171">
        <v>9</v>
      </c>
      <c r="M30" s="171"/>
      <c r="N30" s="170">
        <f t="shared" si="3"/>
        <v>0.27777777777777779</v>
      </c>
      <c r="O30" s="100"/>
      <c r="P30" s="101"/>
      <c r="Q30" s="90"/>
    </row>
    <row r="31" spans="1:17" ht="29.25" customHeight="1" x14ac:dyDescent="0.25">
      <c r="A31" s="167">
        <f t="shared" si="1"/>
        <v>27</v>
      </c>
      <c r="B31" s="168">
        <v>3409</v>
      </c>
      <c r="C31" s="169" t="s">
        <v>180</v>
      </c>
      <c r="D31" s="168" t="s">
        <v>156</v>
      </c>
      <c r="E31" s="168" t="s">
        <v>156</v>
      </c>
      <c r="F31" s="168">
        <f t="shared" si="2"/>
        <v>97</v>
      </c>
      <c r="G31" s="168">
        <f t="shared" si="2"/>
        <v>22</v>
      </c>
      <c r="H31" s="168">
        <v>76</v>
      </c>
      <c r="I31" s="168">
        <v>17</v>
      </c>
      <c r="J31" s="168">
        <v>21</v>
      </c>
      <c r="K31" s="171">
        <v>5</v>
      </c>
      <c r="L31" s="171">
        <v>20</v>
      </c>
      <c r="M31" s="171"/>
      <c r="N31" s="170">
        <f t="shared" si="3"/>
        <v>0.23809523809523808</v>
      </c>
      <c r="O31" s="100"/>
      <c r="P31" s="101"/>
      <c r="Q31" s="90"/>
    </row>
    <row r="32" spans="1:17" ht="29.25" customHeight="1" x14ac:dyDescent="0.25">
      <c r="A32" s="167">
        <f t="shared" si="1"/>
        <v>28</v>
      </c>
      <c r="B32" s="168">
        <v>6008</v>
      </c>
      <c r="C32" s="169" t="s">
        <v>189</v>
      </c>
      <c r="D32" s="168"/>
      <c r="E32" s="168" t="s">
        <v>156</v>
      </c>
      <c r="F32" s="168">
        <f t="shared" si="2"/>
        <v>92</v>
      </c>
      <c r="G32" s="168">
        <f t="shared" si="2"/>
        <v>23</v>
      </c>
      <c r="H32" s="168">
        <v>70</v>
      </c>
      <c r="I32" s="168">
        <v>18</v>
      </c>
      <c r="J32" s="168">
        <v>22</v>
      </c>
      <c r="K32" s="168">
        <v>5</v>
      </c>
      <c r="L32" s="168"/>
      <c r="M32" s="168"/>
      <c r="N32" s="170">
        <f t="shared" si="3"/>
        <v>0.22727272727272727</v>
      </c>
      <c r="O32" s="98"/>
      <c r="P32" s="305"/>
      <c r="Q32" s="90"/>
    </row>
    <row r="33" spans="1:17" ht="29.25" customHeight="1" x14ac:dyDescent="0.25">
      <c r="A33" s="167">
        <f t="shared" si="1"/>
        <v>29</v>
      </c>
      <c r="B33" s="168">
        <v>4043</v>
      </c>
      <c r="C33" s="169" t="s">
        <v>159</v>
      </c>
      <c r="D33" s="168" t="s">
        <v>156</v>
      </c>
      <c r="E33" s="168" t="s">
        <v>156</v>
      </c>
      <c r="F33" s="168">
        <f t="shared" si="2"/>
        <v>246</v>
      </c>
      <c r="G33" s="168">
        <f t="shared" si="2"/>
        <v>18</v>
      </c>
      <c r="H33" s="168">
        <v>207</v>
      </c>
      <c r="I33" s="168">
        <v>10</v>
      </c>
      <c r="J33" s="168">
        <v>39</v>
      </c>
      <c r="K33" s="171">
        <v>8</v>
      </c>
      <c r="L33" s="171">
        <v>3</v>
      </c>
      <c r="M33" s="171"/>
      <c r="N33" s="170">
        <f t="shared" si="3"/>
        <v>0.20512820512820512</v>
      </c>
      <c r="O33" s="100"/>
      <c r="P33" s="101"/>
      <c r="Q33" s="90"/>
    </row>
    <row r="34" spans="1:17" ht="52.5" customHeight="1" x14ac:dyDescent="0.25">
      <c r="A34" s="167">
        <f t="shared" si="1"/>
        <v>30</v>
      </c>
      <c r="B34" s="168">
        <v>5705</v>
      </c>
      <c r="C34" s="169" t="s">
        <v>179</v>
      </c>
      <c r="D34" s="168" t="s">
        <v>156</v>
      </c>
      <c r="E34" s="168" t="s">
        <v>156</v>
      </c>
      <c r="F34" s="168">
        <f t="shared" si="2"/>
        <v>131</v>
      </c>
      <c r="G34" s="168">
        <f t="shared" si="2"/>
        <v>11</v>
      </c>
      <c r="H34" s="168">
        <v>116</v>
      </c>
      <c r="I34" s="168">
        <v>8</v>
      </c>
      <c r="J34" s="168">
        <v>15</v>
      </c>
      <c r="K34" s="168">
        <v>3</v>
      </c>
      <c r="L34" s="168">
        <v>9</v>
      </c>
      <c r="M34" s="168"/>
      <c r="N34" s="170">
        <f t="shared" si="3"/>
        <v>0.2</v>
      </c>
      <c r="O34" s="98"/>
      <c r="P34" s="305"/>
      <c r="Q34" s="90"/>
    </row>
    <row r="35" spans="1:17" ht="30.75" customHeight="1" x14ac:dyDescent="0.25">
      <c r="A35" s="167">
        <f t="shared" si="1"/>
        <v>31</v>
      </c>
      <c r="B35" s="168">
        <v>5207</v>
      </c>
      <c r="C35" s="169" t="s">
        <v>175</v>
      </c>
      <c r="D35" s="168" t="s">
        <v>156</v>
      </c>
      <c r="E35" s="168" t="s">
        <v>156</v>
      </c>
      <c r="F35" s="168">
        <f t="shared" si="2"/>
        <v>143</v>
      </c>
      <c r="G35" s="168">
        <f t="shared" si="2"/>
        <v>9</v>
      </c>
      <c r="H35" s="168">
        <v>128</v>
      </c>
      <c r="I35" s="168">
        <v>6</v>
      </c>
      <c r="J35" s="168">
        <v>15</v>
      </c>
      <c r="K35" s="171">
        <v>3</v>
      </c>
      <c r="L35" s="171">
        <v>8</v>
      </c>
      <c r="M35" s="171"/>
      <c r="N35" s="306">
        <f t="shared" si="3"/>
        <v>0.2</v>
      </c>
      <c r="O35" s="100"/>
      <c r="P35" s="101"/>
      <c r="Q35" s="90"/>
    </row>
    <row r="36" spans="1:17" ht="30.75" customHeight="1" x14ac:dyDescent="0.25">
      <c r="A36" s="167">
        <f t="shared" si="1"/>
        <v>32</v>
      </c>
      <c r="B36" s="168">
        <v>701</v>
      </c>
      <c r="C36" s="169" t="s">
        <v>205</v>
      </c>
      <c r="D36" s="168" t="s">
        <v>156</v>
      </c>
      <c r="E36" s="168" t="s">
        <v>156</v>
      </c>
      <c r="F36" s="168">
        <f t="shared" si="2"/>
        <v>70</v>
      </c>
      <c r="G36" s="168">
        <f t="shared" si="2"/>
        <v>4</v>
      </c>
      <c r="H36" s="168">
        <v>57</v>
      </c>
      <c r="I36" s="168">
        <v>2</v>
      </c>
      <c r="J36" s="168">
        <v>13</v>
      </c>
      <c r="K36" s="171">
        <v>2</v>
      </c>
      <c r="L36" s="171">
        <v>27</v>
      </c>
      <c r="M36" s="171"/>
      <c r="N36" s="170">
        <f t="shared" si="3"/>
        <v>0.15384615384615385</v>
      </c>
      <c r="O36" s="100"/>
      <c r="P36" s="101"/>
      <c r="Q36" s="90"/>
    </row>
    <row r="37" spans="1:17" ht="30.75" customHeight="1" x14ac:dyDescent="0.25">
      <c r="A37" s="167">
        <f t="shared" si="1"/>
        <v>33</v>
      </c>
      <c r="B37" s="168">
        <v>5501</v>
      </c>
      <c r="C37" s="169" t="s">
        <v>171</v>
      </c>
      <c r="D37" s="168" t="s">
        <v>156</v>
      </c>
      <c r="E37" s="168" t="s">
        <v>156</v>
      </c>
      <c r="F37" s="168">
        <f t="shared" ref="F37:G68" si="4">H37+J37</f>
        <v>72</v>
      </c>
      <c r="G37" s="168">
        <f t="shared" si="4"/>
        <v>22</v>
      </c>
      <c r="H37" s="168">
        <v>52</v>
      </c>
      <c r="I37" s="168">
        <v>19</v>
      </c>
      <c r="J37" s="168">
        <v>20</v>
      </c>
      <c r="K37" s="171">
        <v>3</v>
      </c>
      <c r="L37" s="171">
        <v>4</v>
      </c>
      <c r="M37" s="171"/>
      <c r="N37" s="306">
        <f t="shared" si="3"/>
        <v>0.15</v>
      </c>
      <c r="O37" s="100"/>
      <c r="P37" s="101"/>
      <c r="Q37" s="90"/>
    </row>
    <row r="38" spans="1:17" ht="29.25" customHeight="1" thickBot="1" x14ac:dyDescent="0.3">
      <c r="A38" s="326">
        <f t="shared" si="1"/>
        <v>34</v>
      </c>
      <c r="B38" s="327">
        <v>3102</v>
      </c>
      <c r="C38" s="328" t="s">
        <v>174</v>
      </c>
      <c r="D38" s="327" t="s">
        <v>156</v>
      </c>
      <c r="E38" s="327" t="s">
        <v>156</v>
      </c>
      <c r="F38" s="327">
        <f t="shared" si="4"/>
        <v>222</v>
      </c>
      <c r="G38" s="327">
        <f t="shared" si="4"/>
        <v>43</v>
      </c>
      <c r="H38" s="327">
        <v>192</v>
      </c>
      <c r="I38" s="327">
        <v>42</v>
      </c>
      <c r="J38" s="327">
        <v>30</v>
      </c>
      <c r="K38" s="327">
        <v>1</v>
      </c>
      <c r="L38" s="327">
        <v>35</v>
      </c>
      <c r="M38" s="327"/>
      <c r="N38" s="329">
        <f t="shared" si="3"/>
        <v>3.3333333333333333E-2</v>
      </c>
      <c r="O38" s="103"/>
      <c r="P38" s="313"/>
      <c r="Q38" s="90"/>
    </row>
    <row r="39" spans="1:17" ht="36.75" customHeight="1" x14ac:dyDescent="0.25">
      <c r="A39" s="330">
        <f t="shared" si="1"/>
        <v>35</v>
      </c>
      <c r="B39" s="331">
        <v>202</v>
      </c>
      <c r="C39" s="332" t="s">
        <v>201</v>
      </c>
      <c r="D39" s="331" t="s">
        <v>156</v>
      </c>
      <c r="E39" s="331"/>
      <c r="F39" s="331">
        <f t="shared" si="4"/>
        <v>20</v>
      </c>
      <c r="G39" s="331">
        <f t="shared" si="4"/>
        <v>0</v>
      </c>
      <c r="H39" s="331">
        <v>18</v>
      </c>
      <c r="I39" s="331">
        <v>0</v>
      </c>
      <c r="J39" s="331">
        <v>2</v>
      </c>
      <c r="K39" s="333"/>
      <c r="L39" s="333">
        <v>23</v>
      </c>
      <c r="M39" s="333"/>
      <c r="N39" s="334">
        <f t="shared" si="3"/>
        <v>0</v>
      </c>
      <c r="O39" s="303"/>
      <c r="P39" s="304"/>
      <c r="Q39" s="90"/>
    </row>
    <row r="40" spans="1:17" ht="25.5" customHeight="1" x14ac:dyDescent="0.25">
      <c r="A40" s="94">
        <f t="shared" si="1"/>
        <v>36</v>
      </c>
      <c r="B40" s="95">
        <v>6004</v>
      </c>
      <c r="C40" s="172" t="s">
        <v>184</v>
      </c>
      <c r="D40" s="95" t="s">
        <v>156</v>
      </c>
      <c r="E40" s="95"/>
      <c r="F40" s="95">
        <f t="shared" si="4"/>
        <v>11</v>
      </c>
      <c r="G40" s="95">
        <f t="shared" si="4"/>
        <v>3</v>
      </c>
      <c r="H40" s="95">
        <v>10</v>
      </c>
      <c r="I40" s="95">
        <v>3</v>
      </c>
      <c r="J40" s="95">
        <v>1</v>
      </c>
      <c r="K40" s="96"/>
      <c r="L40" s="96">
        <v>2</v>
      </c>
      <c r="M40" s="96"/>
      <c r="N40" s="118">
        <f t="shared" si="3"/>
        <v>0</v>
      </c>
      <c r="O40" s="100"/>
      <c r="P40" s="101"/>
      <c r="Q40" s="90"/>
    </row>
    <row r="41" spans="1:17" ht="31.5" customHeight="1" x14ac:dyDescent="0.25">
      <c r="A41" s="94">
        <f t="shared" si="1"/>
        <v>37</v>
      </c>
      <c r="B41" s="95">
        <v>6013</v>
      </c>
      <c r="C41" s="172" t="s">
        <v>225</v>
      </c>
      <c r="D41" s="95" t="s">
        <v>156</v>
      </c>
      <c r="E41" s="95"/>
      <c r="F41" s="95">
        <f t="shared" si="4"/>
        <v>71</v>
      </c>
      <c r="G41" s="95">
        <f t="shared" si="4"/>
        <v>0</v>
      </c>
      <c r="H41" s="95">
        <v>58</v>
      </c>
      <c r="I41" s="95">
        <v>0</v>
      </c>
      <c r="J41" s="95">
        <v>13</v>
      </c>
      <c r="K41" s="96"/>
      <c r="L41" s="96">
        <v>14</v>
      </c>
      <c r="M41" s="96"/>
      <c r="N41" s="307">
        <f t="shared" si="3"/>
        <v>0</v>
      </c>
      <c r="O41" s="100"/>
      <c r="P41" s="101"/>
      <c r="Q41" s="90"/>
    </row>
    <row r="42" spans="1:17" ht="29.25" customHeight="1" x14ac:dyDescent="0.25">
      <c r="A42" s="94">
        <f t="shared" si="1"/>
        <v>38</v>
      </c>
      <c r="B42" s="95">
        <v>3408</v>
      </c>
      <c r="C42" s="172" t="s">
        <v>166</v>
      </c>
      <c r="D42" s="95" t="s">
        <v>156</v>
      </c>
      <c r="E42" s="95" t="s">
        <v>156</v>
      </c>
      <c r="F42" s="95">
        <f t="shared" si="4"/>
        <v>16</v>
      </c>
      <c r="G42" s="95">
        <f t="shared" si="4"/>
        <v>6</v>
      </c>
      <c r="H42" s="95">
        <v>15</v>
      </c>
      <c r="I42" s="95">
        <v>6</v>
      </c>
      <c r="J42" s="95">
        <v>1</v>
      </c>
      <c r="K42" s="95"/>
      <c r="L42" s="95">
        <v>5</v>
      </c>
      <c r="M42" s="95"/>
      <c r="N42" s="118">
        <f t="shared" si="3"/>
        <v>0</v>
      </c>
      <c r="O42" s="98"/>
      <c r="P42" s="305"/>
      <c r="Q42" s="90"/>
    </row>
    <row r="43" spans="1:17" ht="45" customHeight="1" x14ac:dyDescent="0.25">
      <c r="A43" s="94">
        <f t="shared" si="1"/>
        <v>39</v>
      </c>
      <c r="B43" s="95">
        <v>902</v>
      </c>
      <c r="C43" s="172" t="s">
        <v>207</v>
      </c>
      <c r="D43" s="95" t="s">
        <v>156</v>
      </c>
      <c r="E43" s="95" t="s">
        <v>156</v>
      </c>
      <c r="F43" s="95">
        <f t="shared" si="4"/>
        <v>126</v>
      </c>
      <c r="G43" s="95">
        <f t="shared" si="4"/>
        <v>1</v>
      </c>
      <c r="H43" s="95">
        <v>119</v>
      </c>
      <c r="I43" s="95">
        <v>1</v>
      </c>
      <c r="J43" s="95">
        <v>7</v>
      </c>
      <c r="K43" s="96"/>
      <c r="L43" s="96">
        <v>8</v>
      </c>
      <c r="M43" s="96"/>
      <c r="N43" s="118">
        <f t="shared" si="3"/>
        <v>0</v>
      </c>
      <c r="O43" s="100"/>
      <c r="P43" s="101"/>
      <c r="Q43" s="90"/>
    </row>
    <row r="44" spans="1:17" ht="48" customHeight="1" x14ac:dyDescent="0.25">
      <c r="A44" s="94">
        <f t="shared" si="1"/>
        <v>40</v>
      </c>
      <c r="B44" s="95">
        <v>1002</v>
      </c>
      <c r="C44" s="172" t="s">
        <v>198</v>
      </c>
      <c r="D44" s="95" t="s">
        <v>156</v>
      </c>
      <c r="E44" s="95" t="s">
        <v>156</v>
      </c>
      <c r="F44" s="95">
        <f t="shared" si="4"/>
        <v>53</v>
      </c>
      <c r="G44" s="95">
        <f t="shared" si="4"/>
        <v>11</v>
      </c>
      <c r="H44" s="95">
        <v>49</v>
      </c>
      <c r="I44" s="95">
        <v>11</v>
      </c>
      <c r="J44" s="95">
        <v>4</v>
      </c>
      <c r="K44" s="96"/>
      <c r="L44" s="96">
        <v>6</v>
      </c>
      <c r="M44" s="96"/>
      <c r="N44" s="118">
        <f t="shared" si="3"/>
        <v>0</v>
      </c>
      <c r="O44" s="100"/>
      <c r="P44" s="101"/>
      <c r="Q44" s="90"/>
    </row>
    <row r="45" spans="1:17" ht="48" customHeight="1" x14ac:dyDescent="0.25">
      <c r="A45" s="94">
        <f t="shared" si="1"/>
        <v>41</v>
      </c>
      <c r="B45" s="95">
        <v>1802</v>
      </c>
      <c r="C45" s="172" t="s">
        <v>208</v>
      </c>
      <c r="D45" s="95" t="s">
        <v>156</v>
      </c>
      <c r="E45" s="95"/>
      <c r="F45" s="95">
        <f t="shared" si="4"/>
        <v>19</v>
      </c>
      <c r="G45" s="95">
        <f t="shared" si="4"/>
        <v>0</v>
      </c>
      <c r="H45" s="95">
        <v>14</v>
      </c>
      <c r="I45" s="95">
        <v>0</v>
      </c>
      <c r="J45" s="95">
        <v>5</v>
      </c>
      <c r="K45" s="96"/>
      <c r="L45" s="96"/>
      <c r="M45" s="96"/>
      <c r="N45" s="118">
        <f t="shared" si="3"/>
        <v>0</v>
      </c>
      <c r="O45" s="100"/>
      <c r="P45" s="101"/>
      <c r="Q45" s="90"/>
    </row>
    <row r="46" spans="1:17" ht="29.25" customHeight="1" x14ac:dyDescent="0.25">
      <c r="A46" s="94">
        <f t="shared" si="1"/>
        <v>42</v>
      </c>
      <c r="B46" s="95">
        <v>5401</v>
      </c>
      <c r="C46" s="172" t="s">
        <v>213</v>
      </c>
      <c r="D46" s="95" t="s">
        <v>156</v>
      </c>
      <c r="E46" s="95"/>
      <c r="F46" s="95">
        <f t="shared" si="4"/>
        <v>70</v>
      </c>
      <c r="G46" s="95">
        <f t="shared" si="4"/>
        <v>0</v>
      </c>
      <c r="H46" s="95">
        <v>66</v>
      </c>
      <c r="I46" s="95">
        <v>0</v>
      </c>
      <c r="J46" s="95">
        <v>4</v>
      </c>
      <c r="K46" s="96"/>
      <c r="L46" s="96">
        <v>7</v>
      </c>
      <c r="M46" s="96"/>
      <c r="N46" s="307">
        <f t="shared" si="3"/>
        <v>0</v>
      </c>
      <c r="O46" s="100"/>
      <c r="P46" s="101"/>
      <c r="Q46" s="90"/>
    </row>
    <row r="47" spans="1:17" ht="44.25" customHeight="1" x14ac:dyDescent="0.25">
      <c r="A47" s="94">
        <f t="shared" si="1"/>
        <v>43</v>
      </c>
      <c r="B47" s="95">
        <v>5306</v>
      </c>
      <c r="C47" s="172" t="s">
        <v>212</v>
      </c>
      <c r="D47" s="95" t="s">
        <v>156</v>
      </c>
      <c r="E47" s="95" t="s">
        <v>156</v>
      </c>
      <c r="F47" s="95">
        <f t="shared" si="4"/>
        <v>22</v>
      </c>
      <c r="G47" s="95">
        <f t="shared" si="4"/>
        <v>9</v>
      </c>
      <c r="H47" s="95">
        <v>21</v>
      </c>
      <c r="I47" s="95">
        <v>9</v>
      </c>
      <c r="J47" s="95">
        <v>1</v>
      </c>
      <c r="K47" s="95"/>
      <c r="L47" s="95">
        <v>31</v>
      </c>
      <c r="M47" s="95"/>
      <c r="N47" s="118">
        <f t="shared" si="3"/>
        <v>0</v>
      </c>
      <c r="O47" s="100"/>
      <c r="P47" s="305"/>
      <c r="Q47" s="90"/>
    </row>
    <row r="48" spans="1:17" ht="31.5" customHeight="1" x14ac:dyDescent="0.25">
      <c r="A48" s="94">
        <f t="shared" si="1"/>
        <v>44</v>
      </c>
      <c r="B48" s="95">
        <v>5002</v>
      </c>
      <c r="C48" s="172" t="s">
        <v>222</v>
      </c>
      <c r="D48" s="95" t="s">
        <v>156</v>
      </c>
      <c r="E48" s="95"/>
      <c r="F48" s="95">
        <f t="shared" si="4"/>
        <v>0</v>
      </c>
      <c r="G48" s="95">
        <f t="shared" si="4"/>
        <v>0</v>
      </c>
      <c r="H48" s="95">
        <v>0</v>
      </c>
      <c r="I48" s="95">
        <v>0</v>
      </c>
      <c r="J48" s="95"/>
      <c r="K48" s="96"/>
      <c r="L48" s="96">
        <v>3</v>
      </c>
      <c r="M48" s="96"/>
      <c r="N48" s="307">
        <v>0</v>
      </c>
      <c r="O48" s="100"/>
      <c r="P48" s="101"/>
      <c r="Q48" s="90"/>
    </row>
    <row r="49" spans="1:17" ht="45" customHeight="1" x14ac:dyDescent="0.25">
      <c r="A49" s="94">
        <f t="shared" si="1"/>
        <v>45</v>
      </c>
      <c r="B49" s="119">
        <v>5201</v>
      </c>
      <c r="C49" s="173" t="s">
        <v>186</v>
      </c>
      <c r="D49" s="119" t="s">
        <v>156</v>
      </c>
      <c r="E49" s="119" t="s">
        <v>156</v>
      </c>
      <c r="F49" s="95">
        <f t="shared" si="4"/>
        <v>134</v>
      </c>
      <c r="G49" s="95">
        <f t="shared" si="4"/>
        <v>5</v>
      </c>
      <c r="H49" s="119">
        <v>118</v>
      </c>
      <c r="I49" s="119">
        <v>5</v>
      </c>
      <c r="J49" s="119">
        <v>16</v>
      </c>
      <c r="K49" s="120"/>
      <c r="L49" s="120">
        <v>18</v>
      </c>
      <c r="M49" s="120"/>
      <c r="N49" s="118">
        <f t="shared" ref="N49:N56" si="5">K49/J49</f>
        <v>0</v>
      </c>
      <c r="O49" s="100"/>
      <c r="P49" s="308"/>
      <c r="Q49" s="90"/>
    </row>
    <row r="50" spans="1:17" ht="46.5" customHeight="1" x14ac:dyDescent="0.25">
      <c r="A50" s="94">
        <f t="shared" si="1"/>
        <v>46</v>
      </c>
      <c r="B50" s="95">
        <v>2002</v>
      </c>
      <c r="C50" s="172" t="s">
        <v>200</v>
      </c>
      <c r="D50" s="95" t="s">
        <v>156</v>
      </c>
      <c r="E50" s="95"/>
      <c r="F50" s="95">
        <f t="shared" si="4"/>
        <v>22</v>
      </c>
      <c r="G50" s="95">
        <f t="shared" si="4"/>
        <v>0</v>
      </c>
      <c r="H50" s="95">
        <v>11</v>
      </c>
      <c r="I50" s="95">
        <v>0</v>
      </c>
      <c r="J50" s="95">
        <v>11</v>
      </c>
      <c r="K50" s="96"/>
      <c r="L50" s="96">
        <v>7</v>
      </c>
      <c r="M50" s="96"/>
      <c r="N50" s="307">
        <f t="shared" si="5"/>
        <v>0</v>
      </c>
      <c r="O50" s="100"/>
      <c r="P50" s="101"/>
      <c r="Q50" s="90"/>
    </row>
    <row r="51" spans="1:17" ht="48.75" customHeight="1" x14ac:dyDescent="0.25">
      <c r="A51" s="94">
        <f t="shared" si="1"/>
        <v>47</v>
      </c>
      <c r="B51" s="95">
        <v>4098</v>
      </c>
      <c r="C51" s="172" t="s">
        <v>158</v>
      </c>
      <c r="D51" s="95" t="s">
        <v>156</v>
      </c>
      <c r="E51" s="95"/>
      <c r="F51" s="95">
        <f t="shared" si="4"/>
        <v>48</v>
      </c>
      <c r="G51" s="95">
        <f t="shared" si="4"/>
        <v>0</v>
      </c>
      <c r="H51" s="95">
        <v>42</v>
      </c>
      <c r="I51" s="95">
        <v>0</v>
      </c>
      <c r="J51" s="95">
        <v>6</v>
      </c>
      <c r="K51" s="96"/>
      <c r="L51" s="96">
        <v>2</v>
      </c>
      <c r="M51" s="96"/>
      <c r="N51" s="118">
        <f t="shared" si="5"/>
        <v>0</v>
      </c>
      <c r="O51" s="100"/>
      <c r="P51" s="101"/>
      <c r="Q51" s="90"/>
    </row>
    <row r="52" spans="1:17" ht="48" customHeight="1" x14ac:dyDescent="0.25">
      <c r="A52" s="94">
        <f t="shared" si="1"/>
        <v>48</v>
      </c>
      <c r="B52" s="95">
        <v>4099</v>
      </c>
      <c r="C52" s="172" t="s">
        <v>155</v>
      </c>
      <c r="D52" s="95" t="s">
        <v>156</v>
      </c>
      <c r="E52" s="95"/>
      <c r="F52" s="95">
        <f t="shared" si="4"/>
        <v>77</v>
      </c>
      <c r="G52" s="95">
        <f t="shared" si="4"/>
        <v>0</v>
      </c>
      <c r="H52" s="95">
        <v>71</v>
      </c>
      <c r="I52" s="95">
        <v>0</v>
      </c>
      <c r="J52" s="95">
        <v>6</v>
      </c>
      <c r="K52" s="96"/>
      <c r="L52" s="96"/>
      <c r="M52" s="96"/>
      <c r="N52" s="307">
        <f t="shared" si="5"/>
        <v>0</v>
      </c>
      <c r="O52" s="100"/>
      <c r="P52" s="101"/>
      <c r="Q52" s="90"/>
    </row>
    <row r="53" spans="1:17" ht="31.5" customHeight="1" x14ac:dyDescent="0.25">
      <c r="A53" s="94">
        <f t="shared" si="1"/>
        <v>49</v>
      </c>
      <c r="B53" s="95">
        <v>4003</v>
      </c>
      <c r="C53" s="172" t="s">
        <v>217</v>
      </c>
      <c r="D53" s="95" t="s">
        <v>156</v>
      </c>
      <c r="E53" s="95"/>
      <c r="F53" s="95">
        <f t="shared" si="4"/>
        <v>59</v>
      </c>
      <c r="G53" s="95">
        <f t="shared" si="4"/>
        <v>0</v>
      </c>
      <c r="H53" s="95">
        <v>49</v>
      </c>
      <c r="I53" s="95">
        <v>0</v>
      </c>
      <c r="J53" s="95">
        <v>10</v>
      </c>
      <c r="K53" s="96"/>
      <c r="L53" s="96">
        <v>8</v>
      </c>
      <c r="M53" s="96"/>
      <c r="N53" s="118">
        <f t="shared" si="5"/>
        <v>0</v>
      </c>
      <c r="O53" s="100"/>
      <c r="P53" s="101"/>
      <c r="Q53" s="90"/>
    </row>
    <row r="54" spans="1:17" ht="48" customHeight="1" x14ac:dyDescent="0.25">
      <c r="A54" s="94">
        <f t="shared" si="1"/>
        <v>50</v>
      </c>
      <c r="B54" s="95">
        <v>2202</v>
      </c>
      <c r="C54" s="172" t="s">
        <v>160</v>
      </c>
      <c r="D54" s="95" t="s">
        <v>156</v>
      </c>
      <c r="E54" s="95" t="s">
        <v>156</v>
      </c>
      <c r="F54" s="95">
        <f t="shared" si="4"/>
        <v>39</v>
      </c>
      <c r="G54" s="95">
        <f t="shared" si="4"/>
        <v>4</v>
      </c>
      <c r="H54" s="95">
        <v>35</v>
      </c>
      <c r="I54" s="95">
        <v>4</v>
      </c>
      <c r="J54" s="95">
        <v>4</v>
      </c>
      <c r="K54" s="96"/>
      <c r="L54" s="96"/>
      <c r="M54" s="96"/>
      <c r="N54" s="307">
        <f t="shared" si="5"/>
        <v>0</v>
      </c>
      <c r="O54" s="100"/>
      <c r="P54" s="101"/>
      <c r="Q54" s="90"/>
    </row>
    <row r="55" spans="1:17" ht="42.75" customHeight="1" x14ac:dyDescent="0.25">
      <c r="A55" s="94">
        <f t="shared" si="1"/>
        <v>51</v>
      </c>
      <c r="B55" s="95">
        <v>2502</v>
      </c>
      <c r="C55" s="172" t="s">
        <v>199</v>
      </c>
      <c r="D55" s="95" t="s">
        <v>156</v>
      </c>
      <c r="E55" s="95"/>
      <c r="F55" s="95">
        <f t="shared" si="4"/>
        <v>50</v>
      </c>
      <c r="G55" s="95">
        <f t="shared" si="4"/>
        <v>0</v>
      </c>
      <c r="H55" s="95">
        <v>49</v>
      </c>
      <c r="I55" s="95">
        <v>0</v>
      </c>
      <c r="J55" s="95">
        <v>1</v>
      </c>
      <c r="K55" s="96"/>
      <c r="L55" s="96">
        <v>2</v>
      </c>
      <c r="M55" s="96"/>
      <c r="N55" s="118">
        <f t="shared" si="5"/>
        <v>0</v>
      </c>
      <c r="O55" s="100"/>
      <c r="P55" s="101"/>
      <c r="Q55" s="90"/>
    </row>
    <row r="56" spans="1:17" ht="48" customHeight="1" thickBot="1" x14ac:dyDescent="0.3">
      <c r="A56" s="335">
        <f t="shared" si="1"/>
        <v>52</v>
      </c>
      <c r="B56" s="336">
        <v>3414</v>
      </c>
      <c r="C56" s="337" t="s">
        <v>176</v>
      </c>
      <c r="D56" s="336" t="s">
        <v>156</v>
      </c>
      <c r="E56" s="336" t="s">
        <v>156</v>
      </c>
      <c r="F56" s="336">
        <f t="shared" si="4"/>
        <v>19</v>
      </c>
      <c r="G56" s="336">
        <f t="shared" si="4"/>
        <v>9</v>
      </c>
      <c r="H56" s="336">
        <v>14</v>
      </c>
      <c r="I56" s="336">
        <v>9</v>
      </c>
      <c r="J56" s="336">
        <v>5</v>
      </c>
      <c r="K56" s="338"/>
      <c r="L56" s="338"/>
      <c r="M56" s="338"/>
      <c r="N56" s="339">
        <f t="shared" si="5"/>
        <v>0</v>
      </c>
      <c r="O56" s="106"/>
      <c r="P56" s="107"/>
      <c r="Q56" s="90"/>
    </row>
    <row r="57" spans="1:17" ht="46.5" customHeight="1" x14ac:dyDescent="0.25">
      <c r="A57" s="340">
        <f t="shared" si="1"/>
        <v>53</v>
      </c>
      <c r="B57" s="315">
        <v>302</v>
      </c>
      <c r="C57" s="341" t="s">
        <v>202</v>
      </c>
      <c r="D57" s="315" t="s">
        <v>156</v>
      </c>
      <c r="E57" s="315"/>
      <c r="F57" s="315">
        <f t="shared" si="4"/>
        <v>3</v>
      </c>
      <c r="G57" s="315">
        <f t="shared" si="4"/>
        <v>0</v>
      </c>
      <c r="H57" s="315">
        <v>3</v>
      </c>
      <c r="I57" s="315">
        <v>0</v>
      </c>
      <c r="J57" s="315"/>
      <c r="K57" s="342"/>
      <c r="L57" s="342">
        <v>1</v>
      </c>
      <c r="M57" s="342"/>
      <c r="N57" s="343"/>
      <c r="O57" s="303"/>
      <c r="P57" s="304"/>
      <c r="Q57" s="90"/>
    </row>
    <row r="58" spans="1:17" ht="43.5" customHeight="1" x14ac:dyDescent="0.25">
      <c r="A58" s="97">
        <f t="shared" si="1"/>
        <v>54</v>
      </c>
      <c r="B58" s="98">
        <v>502</v>
      </c>
      <c r="C58" s="174" t="s">
        <v>203</v>
      </c>
      <c r="D58" s="98" t="s">
        <v>156</v>
      </c>
      <c r="E58" s="98"/>
      <c r="F58" s="98">
        <f t="shared" si="4"/>
        <v>3</v>
      </c>
      <c r="G58" s="98">
        <f t="shared" si="4"/>
        <v>0</v>
      </c>
      <c r="H58" s="98">
        <v>3</v>
      </c>
      <c r="I58" s="98">
        <v>0</v>
      </c>
      <c r="J58" s="98"/>
      <c r="K58" s="99"/>
      <c r="L58" s="99">
        <v>4</v>
      </c>
      <c r="M58" s="99"/>
      <c r="N58" s="121"/>
      <c r="O58" s="100"/>
      <c r="P58" s="101"/>
      <c r="Q58" s="90"/>
    </row>
    <row r="59" spans="1:17" ht="50.25" customHeight="1" x14ac:dyDescent="0.25">
      <c r="A59" s="97">
        <f t="shared" si="1"/>
        <v>55</v>
      </c>
      <c r="B59" s="98">
        <v>5017</v>
      </c>
      <c r="C59" s="174" t="s">
        <v>192</v>
      </c>
      <c r="D59" s="98" t="s">
        <v>156</v>
      </c>
      <c r="E59" s="98" t="s">
        <v>156</v>
      </c>
      <c r="F59" s="98">
        <f t="shared" si="4"/>
        <v>15</v>
      </c>
      <c r="G59" s="98">
        <f t="shared" si="4"/>
        <v>2</v>
      </c>
      <c r="H59" s="98">
        <v>15</v>
      </c>
      <c r="I59" s="98">
        <v>2</v>
      </c>
      <c r="J59" s="98"/>
      <c r="K59" s="99"/>
      <c r="L59" s="99"/>
      <c r="M59" s="99"/>
      <c r="N59" s="121"/>
      <c r="O59" s="100" t="s">
        <v>314</v>
      </c>
      <c r="P59" s="101"/>
      <c r="Q59" s="90"/>
    </row>
    <row r="60" spans="1:17" ht="43.5" customHeight="1" x14ac:dyDescent="0.25">
      <c r="A60" s="97">
        <f t="shared" si="1"/>
        <v>56</v>
      </c>
      <c r="B60" s="98">
        <v>6009</v>
      </c>
      <c r="C60" s="174" t="s">
        <v>223</v>
      </c>
      <c r="D60" s="98" t="s">
        <v>156</v>
      </c>
      <c r="E60" s="98"/>
      <c r="F60" s="98">
        <f t="shared" si="4"/>
        <v>0</v>
      </c>
      <c r="G60" s="98">
        <f t="shared" si="4"/>
        <v>0</v>
      </c>
      <c r="H60" s="98">
        <v>0</v>
      </c>
      <c r="I60" s="98">
        <v>0</v>
      </c>
      <c r="J60" s="98"/>
      <c r="K60" s="99"/>
      <c r="L60" s="99"/>
      <c r="M60" s="99"/>
      <c r="N60" s="121"/>
      <c r="O60" s="100" t="s">
        <v>314</v>
      </c>
      <c r="P60" s="101"/>
      <c r="Q60" s="90"/>
    </row>
    <row r="61" spans="1:17" ht="42.75" customHeight="1" x14ac:dyDescent="0.25">
      <c r="A61" s="97">
        <f t="shared" si="1"/>
        <v>57</v>
      </c>
      <c r="B61" s="98">
        <v>6015</v>
      </c>
      <c r="C61" s="174" t="s">
        <v>226</v>
      </c>
      <c r="D61" s="98" t="s">
        <v>156</v>
      </c>
      <c r="E61" s="98"/>
      <c r="F61" s="98">
        <f t="shared" si="4"/>
        <v>1</v>
      </c>
      <c r="G61" s="98">
        <f t="shared" si="4"/>
        <v>0</v>
      </c>
      <c r="H61" s="98">
        <v>1</v>
      </c>
      <c r="I61" s="98">
        <v>0</v>
      </c>
      <c r="J61" s="98"/>
      <c r="K61" s="99"/>
      <c r="L61" s="99"/>
      <c r="M61" s="99"/>
      <c r="N61" s="121"/>
      <c r="O61" s="100" t="s">
        <v>314</v>
      </c>
      <c r="P61" s="101"/>
      <c r="Q61" s="90"/>
    </row>
    <row r="62" spans="1:17" ht="46.5" customHeight="1" x14ac:dyDescent="0.25">
      <c r="A62" s="97">
        <f t="shared" si="1"/>
        <v>58</v>
      </c>
      <c r="B62" s="98">
        <v>6011</v>
      </c>
      <c r="C62" s="174" t="s">
        <v>224</v>
      </c>
      <c r="D62" s="98"/>
      <c r="E62" s="98"/>
      <c r="F62" s="98">
        <f t="shared" si="4"/>
        <v>0</v>
      </c>
      <c r="G62" s="98">
        <f t="shared" si="4"/>
        <v>0</v>
      </c>
      <c r="H62" s="98">
        <v>0</v>
      </c>
      <c r="I62" s="98">
        <v>0</v>
      </c>
      <c r="J62" s="98"/>
      <c r="K62" s="99"/>
      <c r="L62" s="99"/>
      <c r="M62" s="99"/>
      <c r="N62" s="121"/>
      <c r="O62" s="100" t="s">
        <v>314</v>
      </c>
      <c r="P62" s="101"/>
      <c r="Q62" s="90"/>
    </row>
    <row r="63" spans="1:17" ht="47.25" customHeight="1" x14ac:dyDescent="0.25">
      <c r="A63" s="97">
        <f t="shared" si="1"/>
        <v>59</v>
      </c>
      <c r="B63" s="98">
        <v>6021</v>
      </c>
      <c r="C63" s="174" t="s">
        <v>227</v>
      </c>
      <c r="D63" s="98"/>
      <c r="E63" s="98"/>
      <c r="F63" s="98">
        <f t="shared" si="4"/>
        <v>1</v>
      </c>
      <c r="G63" s="98">
        <f t="shared" si="4"/>
        <v>0</v>
      </c>
      <c r="H63" s="98">
        <v>1</v>
      </c>
      <c r="I63" s="98">
        <v>0</v>
      </c>
      <c r="J63" s="98"/>
      <c r="K63" s="99"/>
      <c r="L63" s="99"/>
      <c r="M63" s="99"/>
      <c r="N63" s="121"/>
      <c r="O63" s="100" t="s">
        <v>314</v>
      </c>
      <c r="P63" s="101"/>
      <c r="Q63" s="90"/>
    </row>
    <row r="64" spans="1:17" ht="46.5" customHeight="1" x14ac:dyDescent="0.25">
      <c r="A64" s="97">
        <f t="shared" si="1"/>
        <v>60</v>
      </c>
      <c r="B64" s="98">
        <v>4021</v>
      </c>
      <c r="C64" s="174" t="s">
        <v>219</v>
      </c>
      <c r="D64" s="98" t="s">
        <v>156</v>
      </c>
      <c r="E64" s="98"/>
      <c r="F64" s="98">
        <f t="shared" si="4"/>
        <v>0</v>
      </c>
      <c r="G64" s="98">
        <f t="shared" si="4"/>
        <v>0</v>
      </c>
      <c r="H64" s="98">
        <v>0</v>
      </c>
      <c r="I64" s="98">
        <v>0</v>
      </c>
      <c r="J64" s="98"/>
      <c r="K64" s="99"/>
      <c r="L64" s="99"/>
      <c r="M64" s="99"/>
      <c r="N64" s="121"/>
      <c r="O64" s="100" t="s">
        <v>314</v>
      </c>
      <c r="P64" s="101"/>
      <c r="Q64" s="90"/>
    </row>
    <row r="65" spans="1:17" ht="42.75" customHeight="1" x14ac:dyDescent="0.25">
      <c r="A65" s="97">
        <f t="shared" si="1"/>
        <v>61</v>
      </c>
      <c r="B65" s="98">
        <v>2702</v>
      </c>
      <c r="C65" s="174" t="s">
        <v>214</v>
      </c>
      <c r="D65" s="98" t="s">
        <v>156</v>
      </c>
      <c r="E65" s="98" t="s">
        <v>156</v>
      </c>
      <c r="F65" s="98">
        <f t="shared" si="4"/>
        <v>10</v>
      </c>
      <c r="G65" s="98">
        <f t="shared" si="4"/>
        <v>1</v>
      </c>
      <c r="H65" s="98">
        <v>10</v>
      </c>
      <c r="I65" s="98">
        <v>1</v>
      </c>
      <c r="J65" s="98"/>
      <c r="K65" s="99"/>
      <c r="L65" s="99">
        <v>3</v>
      </c>
      <c r="M65" s="99"/>
      <c r="N65" s="121"/>
      <c r="O65" s="100"/>
      <c r="P65" s="101"/>
      <c r="Q65" s="90"/>
    </row>
    <row r="66" spans="1:17" ht="45.75" customHeight="1" x14ac:dyDescent="0.25">
      <c r="A66" s="97">
        <f t="shared" si="1"/>
        <v>62</v>
      </c>
      <c r="B66" s="98">
        <v>802</v>
      </c>
      <c r="C66" s="174" t="s">
        <v>206</v>
      </c>
      <c r="D66" s="98" t="s">
        <v>156</v>
      </c>
      <c r="E66" s="98"/>
      <c r="F66" s="98">
        <f t="shared" si="4"/>
        <v>4</v>
      </c>
      <c r="G66" s="98">
        <f t="shared" si="4"/>
        <v>0</v>
      </c>
      <c r="H66" s="98">
        <v>4</v>
      </c>
      <c r="I66" s="98">
        <v>0</v>
      </c>
      <c r="J66" s="98"/>
      <c r="K66" s="99"/>
      <c r="L66" s="99">
        <v>5</v>
      </c>
      <c r="M66" s="99"/>
      <c r="N66" s="121"/>
      <c r="O66" s="100"/>
      <c r="P66" s="101"/>
      <c r="Q66" s="90"/>
    </row>
    <row r="67" spans="1:17" ht="44.25" customHeight="1" x14ac:dyDescent="0.25">
      <c r="A67" s="97">
        <f t="shared" si="1"/>
        <v>63</v>
      </c>
      <c r="B67" s="98">
        <v>1502</v>
      </c>
      <c r="C67" s="174" t="s">
        <v>190</v>
      </c>
      <c r="D67" s="98" t="s">
        <v>156</v>
      </c>
      <c r="E67" s="98"/>
      <c r="F67" s="98">
        <f t="shared" si="4"/>
        <v>6</v>
      </c>
      <c r="G67" s="98">
        <f t="shared" si="4"/>
        <v>0</v>
      </c>
      <c r="H67" s="98">
        <v>6</v>
      </c>
      <c r="I67" s="98">
        <v>0</v>
      </c>
      <c r="J67" s="98"/>
      <c r="K67" s="99"/>
      <c r="L67" s="99">
        <v>21</v>
      </c>
      <c r="M67" s="99"/>
      <c r="N67" s="121"/>
      <c r="O67" s="100"/>
      <c r="P67" s="101"/>
      <c r="Q67" s="90"/>
    </row>
    <row r="68" spans="1:17" ht="44.25" customHeight="1" x14ac:dyDescent="0.25">
      <c r="A68" s="97">
        <f t="shared" si="1"/>
        <v>64</v>
      </c>
      <c r="B68" s="98">
        <v>1602</v>
      </c>
      <c r="C68" s="174" t="s">
        <v>163</v>
      </c>
      <c r="D68" s="98" t="s">
        <v>156</v>
      </c>
      <c r="E68" s="98"/>
      <c r="F68" s="98">
        <f t="shared" si="4"/>
        <v>0</v>
      </c>
      <c r="G68" s="98">
        <f t="shared" si="4"/>
        <v>0</v>
      </c>
      <c r="H68" s="98">
        <v>0</v>
      </c>
      <c r="I68" s="98">
        <v>0</v>
      </c>
      <c r="J68" s="98"/>
      <c r="K68" s="99"/>
      <c r="L68" s="99"/>
      <c r="M68" s="99"/>
      <c r="N68" s="121"/>
      <c r="O68" s="100" t="s">
        <v>314</v>
      </c>
      <c r="P68" s="101"/>
      <c r="Q68" s="90"/>
    </row>
    <row r="69" spans="1:17" ht="44.25" customHeight="1" x14ac:dyDescent="0.25">
      <c r="A69" s="97">
        <f t="shared" ref="A69:A76" si="6">A68+1</f>
        <v>65</v>
      </c>
      <c r="B69" s="309">
        <v>5702</v>
      </c>
      <c r="C69" s="310" t="s">
        <v>193</v>
      </c>
      <c r="D69" s="309"/>
      <c r="E69" s="309" t="s">
        <v>156</v>
      </c>
      <c r="F69" s="98">
        <f t="shared" ref="F69:G76" si="7">H69+J69</f>
        <v>9</v>
      </c>
      <c r="G69" s="98">
        <f t="shared" si="7"/>
        <v>5</v>
      </c>
      <c r="H69" s="309">
        <v>9</v>
      </c>
      <c r="I69" s="309">
        <v>5</v>
      </c>
      <c r="J69" s="309"/>
      <c r="K69" s="311"/>
      <c r="L69" s="311">
        <v>50</v>
      </c>
      <c r="M69" s="311"/>
      <c r="N69" s="121"/>
      <c r="O69" s="312"/>
      <c r="P69" s="101"/>
      <c r="Q69" s="90"/>
    </row>
    <row r="70" spans="1:17" ht="48" customHeight="1" x14ac:dyDescent="0.25">
      <c r="A70" s="97">
        <f t="shared" si="6"/>
        <v>66</v>
      </c>
      <c r="B70" s="98">
        <v>3419</v>
      </c>
      <c r="C70" s="174" t="s">
        <v>164</v>
      </c>
      <c r="D70" s="98"/>
      <c r="E70" s="98" t="s">
        <v>156</v>
      </c>
      <c r="F70" s="98">
        <f t="shared" si="7"/>
        <v>9</v>
      </c>
      <c r="G70" s="98">
        <f t="shared" si="7"/>
        <v>3</v>
      </c>
      <c r="H70" s="98">
        <v>9</v>
      </c>
      <c r="I70" s="98">
        <v>3</v>
      </c>
      <c r="J70" s="98"/>
      <c r="K70" s="99"/>
      <c r="L70" s="99">
        <v>1</v>
      </c>
      <c r="M70" s="99"/>
      <c r="N70" s="121"/>
      <c r="O70" s="100"/>
      <c r="P70" s="101"/>
      <c r="Q70" s="90"/>
    </row>
    <row r="71" spans="1:17" ht="44.25" customHeight="1" x14ac:dyDescent="0.25">
      <c r="A71" s="97">
        <f t="shared" si="6"/>
        <v>67</v>
      </c>
      <c r="B71" s="98">
        <v>3412</v>
      </c>
      <c r="C71" s="174" t="s">
        <v>215</v>
      </c>
      <c r="D71" s="98"/>
      <c r="E71" s="98"/>
      <c r="F71" s="98">
        <f t="shared" si="7"/>
        <v>0</v>
      </c>
      <c r="G71" s="98">
        <f t="shared" si="7"/>
        <v>0</v>
      </c>
      <c r="H71" s="98">
        <v>0</v>
      </c>
      <c r="I71" s="98">
        <v>0</v>
      </c>
      <c r="J71" s="98"/>
      <c r="K71" s="99"/>
      <c r="L71" s="99"/>
      <c r="M71" s="99"/>
      <c r="N71" s="121"/>
      <c r="O71" s="100" t="s">
        <v>314</v>
      </c>
      <c r="P71" s="101"/>
      <c r="Q71" s="90"/>
    </row>
    <row r="72" spans="1:17" ht="48" customHeight="1" x14ac:dyDescent="0.25">
      <c r="A72" s="97">
        <f t="shared" si="6"/>
        <v>68</v>
      </c>
      <c r="B72" s="98">
        <v>4023</v>
      </c>
      <c r="C72" s="174" t="s">
        <v>220</v>
      </c>
      <c r="D72" s="98" t="s">
        <v>156</v>
      </c>
      <c r="E72" s="98"/>
      <c r="F72" s="98">
        <f t="shared" si="7"/>
        <v>0</v>
      </c>
      <c r="G72" s="98">
        <f t="shared" si="7"/>
        <v>0</v>
      </c>
      <c r="H72" s="98">
        <v>0</v>
      </c>
      <c r="I72" s="98">
        <v>0</v>
      </c>
      <c r="J72" s="98"/>
      <c r="K72" s="99"/>
      <c r="L72" s="99"/>
      <c r="M72" s="99"/>
      <c r="N72" s="121"/>
      <c r="O72" s="100" t="s">
        <v>314</v>
      </c>
      <c r="P72" s="101"/>
      <c r="Q72" s="90"/>
    </row>
    <row r="73" spans="1:17" ht="48" customHeight="1" x14ac:dyDescent="0.25">
      <c r="A73" s="97">
        <f t="shared" si="6"/>
        <v>69</v>
      </c>
      <c r="B73" s="98">
        <v>4050</v>
      </c>
      <c r="C73" s="174" t="s">
        <v>221</v>
      </c>
      <c r="D73" s="98" t="s">
        <v>156</v>
      </c>
      <c r="E73" s="98"/>
      <c r="F73" s="98">
        <f t="shared" si="7"/>
        <v>0</v>
      </c>
      <c r="G73" s="98">
        <f t="shared" si="7"/>
        <v>0</v>
      </c>
      <c r="H73" s="98">
        <v>0</v>
      </c>
      <c r="I73" s="98">
        <v>0</v>
      </c>
      <c r="J73" s="98"/>
      <c r="K73" s="99"/>
      <c r="L73" s="99"/>
      <c r="M73" s="99"/>
      <c r="N73" s="121"/>
      <c r="O73" s="100" t="s">
        <v>314</v>
      </c>
      <c r="P73" s="101"/>
      <c r="Q73" s="90"/>
    </row>
    <row r="74" spans="1:17" ht="48" customHeight="1" x14ac:dyDescent="0.25">
      <c r="A74" s="97">
        <f t="shared" si="6"/>
        <v>70</v>
      </c>
      <c r="B74" s="98">
        <v>4005</v>
      </c>
      <c r="C74" s="174" t="s">
        <v>218</v>
      </c>
      <c r="D74" s="98" t="s">
        <v>156</v>
      </c>
      <c r="E74" s="98" t="s">
        <v>156</v>
      </c>
      <c r="F74" s="98">
        <f t="shared" si="7"/>
        <v>10</v>
      </c>
      <c r="G74" s="98">
        <f t="shared" si="7"/>
        <v>4</v>
      </c>
      <c r="H74" s="98">
        <v>10</v>
      </c>
      <c r="I74" s="98">
        <v>4</v>
      </c>
      <c r="J74" s="98"/>
      <c r="K74" s="99"/>
      <c r="L74" s="99">
        <v>2</v>
      </c>
      <c r="M74" s="99"/>
      <c r="N74" s="121"/>
      <c r="O74" s="100"/>
      <c r="P74" s="101"/>
      <c r="Q74" s="90"/>
    </row>
    <row r="75" spans="1:17" ht="48" customHeight="1" x14ac:dyDescent="0.25">
      <c r="A75" s="97">
        <f t="shared" si="6"/>
        <v>71</v>
      </c>
      <c r="B75" s="98">
        <v>2302</v>
      </c>
      <c r="C75" s="174" t="s">
        <v>210</v>
      </c>
      <c r="D75" s="98" t="s">
        <v>156</v>
      </c>
      <c r="E75" s="98"/>
      <c r="F75" s="98">
        <f t="shared" si="7"/>
        <v>0</v>
      </c>
      <c r="G75" s="98">
        <f t="shared" si="7"/>
        <v>0</v>
      </c>
      <c r="H75" s="98">
        <v>0</v>
      </c>
      <c r="I75" s="98">
        <v>0</v>
      </c>
      <c r="J75" s="98"/>
      <c r="K75" s="99"/>
      <c r="L75" s="99"/>
      <c r="M75" s="99"/>
      <c r="N75" s="121"/>
      <c r="O75" s="100" t="s">
        <v>314</v>
      </c>
      <c r="P75" s="101"/>
      <c r="Q75" s="90"/>
    </row>
    <row r="76" spans="1:17" ht="48" customHeight="1" thickBot="1" x14ac:dyDescent="0.3">
      <c r="A76" s="102">
        <f t="shared" si="6"/>
        <v>72</v>
      </c>
      <c r="B76" s="103">
        <v>3415</v>
      </c>
      <c r="C76" s="175" t="s">
        <v>216</v>
      </c>
      <c r="D76" s="103" t="s">
        <v>156</v>
      </c>
      <c r="E76" s="103"/>
      <c r="F76" s="103">
        <f t="shared" si="7"/>
        <v>6</v>
      </c>
      <c r="G76" s="103">
        <f t="shared" si="7"/>
        <v>0</v>
      </c>
      <c r="H76" s="103">
        <v>6</v>
      </c>
      <c r="I76" s="103">
        <v>0</v>
      </c>
      <c r="J76" s="103"/>
      <c r="K76" s="104"/>
      <c r="L76" s="104"/>
      <c r="M76" s="104"/>
      <c r="N76" s="105"/>
      <c r="O76" s="106" t="s">
        <v>314</v>
      </c>
      <c r="P76" s="107"/>
      <c r="Q76" s="90"/>
    </row>
    <row r="77" spans="1:17" x14ac:dyDescent="0.25">
      <c r="G77" s="108"/>
    </row>
  </sheetData>
  <autoFilter ref="A4:R76">
    <sortState ref="A5:R76">
      <sortCondition descending="1" ref="N4:N76"/>
    </sortState>
  </autoFilter>
  <mergeCells count="14">
    <mergeCell ref="P2:P3"/>
    <mergeCell ref="H2:I2"/>
    <mergeCell ref="J2:K2"/>
    <mergeCell ref="L2:L3"/>
    <mergeCell ref="M2:M3"/>
    <mergeCell ref="N2:N3"/>
    <mergeCell ref="O2:O3"/>
    <mergeCell ref="C1:G1"/>
    <mergeCell ref="A2:A3"/>
    <mergeCell ref="B2:B3"/>
    <mergeCell ref="C2:C3"/>
    <mergeCell ref="D2:D3"/>
    <mergeCell ref="E2:E3"/>
    <mergeCell ref="F2:G2"/>
  </mergeCells>
  <pageMargins left="0.59055118110236227" right="0.59055118110236227" top="0.59055118110236227" bottom="0.59055118110236227" header="0.31496062992125984" footer="0.31496062992125984"/>
  <pageSetup paperSize="9" scale="51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76" zoomScale="110" zoomScaleNormal="110" workbookViewId="0">
      <selection activeCell="K2" sqref="K2"/>
    </sheetView>
  </sheetViews>
  <sheetFormatPr defaultRowHeight="15" x14ac:dyDescent="0.25"/>
  <cols>
    <col min="1" max="1" width="9.140625" style="131"/>
    <col min="2" max="2" width="42.140625" style="241" customWidth="1"/>
    <col min="3" max="3" width="30.28515625" style="242" customWidth="1"/>
    <col min="4" max="4" width="17" style="126" customWidth="1"/>
    <col min="5" max="5" width="28" style="176" customWidth="1"/>
    <col min="6" max="16384" width="9.140625" style="126"/>
  </cols>
  <sheetData>
    <row r="1" spans="1:5" ht="66" customHeight="1" thickBot="1" x14ac:dyDescent="0.3">
      <c r="A1" s="449" t="s">
        <v>355</v>
      </c>
      <c r="B1" s="449"/>
      <c r="C1" s="449"/>
      <c r="D1" s="449"/>
      <c r="E1" s="449"/>
    </row>
    <row r="2" spans="1:5" s="236" customFormat="1" ht="57.75" thickBot="1" x14ac:dyDescent="0.3">
      <c r="A2" s="257" t="s">
        <v>313</v>
      </c>
      <c r="B2" s="258" t="s">
        <v>2</v>
      </c>
      <c r="C2" s="258" t="s">
        <v>363</v>
      </c>
      <c r="D2" s="258" t="s">
        <v>356</v>
      </c>
      <c r="E2" s="259" t="s">
        <v>357</v>
      </c>
    </row>
    <row r="3" spans="1:5" x14ac:dyDescent="0.25">
      <c r="A3" s="269">
        <v>6002</v>
      </c>
      <c r="B3" s="274" t="s">
        <v>292</v>
      </c>
      <c r="C3" s="270">
        <v>49</v>
      </c>
      <c r="D3" s="389">
        <v>120</v>
      </c>
      <c r="E3" s="390">
        <v>1</v>
      </c>
    </row>
    <row r="4" spans="1:5" ht="30" x14ac:dyDescent="0.25">
      <c r="A4" s="260">
        <v>5716</v>
      </c>
      <c r="B4" s="275" t="s">
        <v>303</v>
      </c>
      <c r="C4" s="271">
        <v>150</v>
      </c>
      <c r="D4" s="261">
        <v>232</v>
      </c>
      <c r="E4" s="262">
        <v>1</v>
      </c>
    </row>
    <row r="5" spans="1:5" x14ac:dyDescent="0.25">
      <c r="A5" s="260">
        <v>2402</v>
      </c>
      <c r="B5" s="275" t="s">
        <v>310</v>
      </c>
      <c r="C5" s="271">
        <v>25</v>
      </c>
      <c r="D5" s="261">
        <v>38</v>
      </c>
      <c r="E5" s="262">
        <v>1</v>
      </c>
    </row>
    <row r="6" spans="1:5" x14ac:dyDescent="0.25">
      <c r="A6" s="260">
        <v>5721</v>
      </c>
      <c r="B6" s="275" t="s">
        <v>308</v>
      </c>
      <c r="C6" s="271">
        <v>370</v>
      </c>
      <c r="D6" s="261">
        <v>341</v>
      </c>
      <c r="E6" s="262">
        <f t="shared" ref="E6:E60" si="0">D6/C6</f>
        <v>0.92162162162162165</v>
      </c>
    </row>
    <row r="7" spans="1:5" x14ac:dyDescent="0.25">
      <c r="A7" s="260">
        <v>2702</v>
      </c>
      <c r="B7" s="275" t="s">
        <v>257</v>
      </c>
      <c r="C7" s="271">
        <v>51</v>
      </c>
      <c r="D7" s="261">
        <v>46</v>
      </c>
      <c r="E7" s="262">
        <f t="shared" si="0"/>
        <v>0.90196078431372551</v>
      </c>
    </row>
    <row r="8" spans="1:5" x14ac:dyDescent="0.25">
      <c r="A8" s="260">
        <v>502</v>
      </c>
      <c r="B8" s="275" t="s">
        <v>259</v>
      </c>
      <c r="C8" s="271">
        <v>44</v>
      </c>
      <c r="D8" s="261">
        <v>38</v>
      </c>
      <c r="E8" s="262">
        <f t="shared" si="0"/>
        <v>0.86363636363636365</v>
      </c>
    </row>
    <row r="9" spans="1:5" x14ac:dyDescent="0.25">
      <c r="A9" s="260">
        <v>2602</v>
      </c>
      <c r="B9" s="275" t="s">
        <v>309</v>
      </c>
      <c r="C9" s="271">
        <v>56</v>
      </c>
      <c r="D9" s="261">
        <v>36</v>
      </c>
      <c r="E9" s="262">
        <f t="shared" si="0"/>
        <v>0.6428571428571429</v>
      </c>
    </row>
    <row r="10" spans="1:5" x14ac:dyDescent="0.25">
      <c r="A10" s="263">
        <v>1002</v>
      </c>
      <c r="B10" s="276" t="s">
        <v>264</v>
      </c>
      <c r="C10" s="272">
        <v>125</v>
      </c>
      <c r="D10" s="264">
        <v>54</v>
      </c>
      <c r="E10" s="265">
        <f t="shared" si="0"/>
        <v>0.432</v>
      </c>
    </row>
    <row r="11" spans="1:5" x14ac:dyDescent="0.25">
      <c r="A11" s="263">
        <v>5201</v>
      </c>
      <c r="B11" s="276" t="s">
        <v>307</v>
      </c>
      <c r="C11" s="272">
        <v>325</v>
      </c>
      <c r="D11" s="264">
        <v>126</v>
      </c>
      <c r="E11" s="265">
        <f t="shared" si="0"/>
        <v>0.38769230769230767</v>
      </c>
    </row>
    <row r="12" spans="1:5" x14ac:dyDescent="0.25">
      <c r="A12" s="263">
        <v>5207</v>
      </c>
      <c r="B12" s="276" t="s">
        <v>294</v>
      </c>
      <c r="C12" s="272">
        <v>557</v>
      </c>
      <c r="D12" s="264">
        <v>212</v>
      </c>
      <c r="E12" s="265">
        <f t="shared" si="0"/>
        <v>0.38061041292639136</v>
      </c>
    </row>
    <row r="13" spans="1:5" x14ac:dyDescent="0.25">
      <c r="A13" s="263">
        <v>5602</v>
      </c>
      <c r="B13" s="276" t="s">
        <v>311</v>
      </c>
      <c r="C13" s="272">
        <v>481</v>
      </c>
      <c r="D13" s="264">
        <v>155</v>
      </c>
      <c r="E13" s="265">
        <f t="shared" si="0"/>
        <v>0.32224532224532226</v>
      </c>
    </row>
    <row r="14" spans="1:5" x14ac:dyDescent="0.25">
      <c r="A14" s="263">
        <v>5017</v>
      </c>
      <c r="B14" s="276" t="s">
        <v>300</v>
      </c>
      <c r="C14" s="272">
        <v>148</v>
      </c>
      <c r="D14" s="264">
        <v>37</v>
      </c>
      <c r="E14" s="265">
        <f t="shared" si="0"/>
        <v>0.25</v>
      </c>
    </row>
    <row r="15" spans="1:5" x14ac:dyDescent="0.25">
      <c r="A15" s="263">
        <v>1102</v>
      </c>
      <c r="B15" s="276" t="s">
        <v>304</v>
      </c>
      <c r="C15" s="272">
        <v>163</v>
      </c>
      <c r="D15" s="264">
        <v>34</v>
      </c>
      <c r="E15" s="265">
        <f t="shared" si="0"/>
        <v>0.20858895705521471</v>
      </c>
    </row>
    <row r="16" spans="1:5" x14ac:dyDescent="0.25">
      <c r="A16" s="263">
        <v>5113</v>
      </c>
      <c r="B16" s="276" t="s">
        <v>286</v>
      </c>
      <c r="C16" s="272">
        <v>427</v>
      </c>
      <c r="D16" s="264">
        <v>80</v>
      </c>
      <c r="E16" s="265">
        <f t="shared" si="0"/>
        <v>0.18735362997658081</v>
      </c>
    </row>
    <row r="17" spans="1:5" x14ac:dyDescent="0.25">
      <c r="A17" s="263">
        <v>3422</v>
      </c>
      <c r="B17" s="276" t="s">
        <v>274</v>
      </c>
      <c r="C17" s="272">
        <v>229</v>
      </c>
      <c r="D17" s="264">
        <v>37</v>
      </c>
      <c r="E17" s="265">
        <f t="shared" si="0"/>
        <v>0.16157205240174671</v>
      </c>
    </row>
    <row r="18" spans="1:5" x14ac:dyDescent="0.25">
      <c r="A18" s="263">
        <v>1702</v>
      </c>
      <c r="B18" s="276" t="s">
        <v>302</v>
      </c>
      <c r="C18" s="272">
        <v>152</v>
      </c>
      <c r="D18" s="264">
        <v>24</v>
      </c>
      <c r="E18" s="265">
        <f t="shared" si="0"/>
        <v>0.15789473684210525</v>
      </c>
    </row>
    <row r="19" spans="1:5" x14ac:dyDescent="0.25">
      <c r="A19" s="263">
        <v>402</v>
      </c>
      <c r="B19" s="276" t="s">
        <v>275</v>
      </c>
      <c r="C19" s="272">
        <v>135</v>
      </c>
      <c r="D19" s="264">
        <v>21</v>
      </c>
      <c r="E19" s="265">
        <f t="shared" si="0"/>
        <v>0.15555555555555556</v>
      </c>
    </row>
    <row r="20" spans="1:5" x14ac:dyDescent="0.25">
      <c r="A20" s="263">
        <v>2202</v>
      </c>
      <c r="B20" s="276" t="s">
        <v>265</v>
      </c>
      <c r="C20" s="272">
        <v>110</v>
      </c>
      <c r="D20" s="264">
        <v>16</v>
      </c>
      <c r="E20" s="265">
        <f t="shared" si="0"/>
        <v>0.14545454545454545</v>
      </c>
    </row>
    <row r="21" spans="1:5" x14ac:dyDescent="0.25">
      <c r="A21" s="263">
        <v>5903</v>
      </c>
      <c r="B21" s="276" t="s">
        <v>285</v>
      </c>
      <c r="C21" s="272">
        <v>503</v>
      </c>
      <c r="D21" s="264">
        <v>59</v>
      </c>
      <c r="E21" s="265">
        <f t="shared" si="0"/>
        <v>0.1172962226640159</v>
      </c>
    </row>
    <row r="22" spans="1:5" x14ac:dyDescent="0.25">
      <c r="A22" s="247">
        <v>902</v>
      </c>
      <c r="B22" s="277" t="s">
        <v>288</v>
      </c>
      <c r="C22" s="253">
        <v>507</v>
      </c>
      <c r="D22" s="249">
        <v>37</v>
      </c>
      <c r="E22" s="250">
        <f t="shared" si="0"/>
        <v>7.2978303747534515E-2</v>
      </c>
    </row>
    <row r="23" spans="1:5" x14ac:dyDescent="0.25">
      <c r="A23" s="247">
        <v>5702</v>
      </c>
      <c r="B23" s="277" t="s">
        <v>262</v>
      </c>
      <c r="C23" s="253">
        <v>110</v>
      </c>
      <c r="D23" s="249">
        <v>8</v>
      </c>
      <c r="E23" s="250">
        <f t="shared" si="0"/>
        <v>7.2727272727272724E-2</v>
      </c>
    </row>
    <row r="24" spans="1:5" x14ac:dyDescent="0.25">
      <c r="A24" s="247">
        <v>5705</v>
      </c>
      <c r="B24" s="277" t="s">
        <v>276</v>
      </c>
      <c r="C24" s="253">
        <v>281</v>
      </c>
      <c r="D24" s="249">
        <v>14</v>
      </c>
      <c r="E24" s="250">
        <f t="shared" si="0"/>
        <v>4.9822064056939501E-2</v>
      </c>
    </row>
    <row r="25" spans="1:5" x14ac:dyDescent="0.25">
      <c r="A25" s="247">
        <v>1402</v>
      </c>
      <c r="B25" s="277" t="s">
        <v>270</v>
      </c>
      <c r="C25" s="253">
        <v>90</v>
      </c>
      <c r="D25" s="249">
        <v>4</v>
      </c>
      <c r="E25" s="250">
        <f t="shared" si="0"/>
        <v>4.4444444444444446E-2</v>
      </c>
    </row>
    <row r="26" spans="1:5" x14ac:dyDescent="0.25">
      <c r="A26" s="247">
        <v>1302</v>
      </c>
      <c r="B26" s="277" t="s">
        <v>284</v>
      </c>
      <c r="C26" s="253">
        <v>474</v>
      </c>
      <c r="D26" s="249">
        <v>19</v>
      </c>
      <c r="E26" s="250">
        <f t="shared" si="0"/>
        <v>4.0084388185654012E-2</v>
      </c>
    </row>
    <row r="27" spans="1:5" x14ac:dyDescent="0.25">
      <c r="A27" s="247">
        <v>4099</v>
      </c>
      <c r="B27" s="277" t="s">
        <v>291</v>
      </c>
      <c r="C27" s="253">
        <v>619</v>
      </c>
      <c r="D27" s="249">
        <v>21</v>
      </c>
      <c r="E27" s="250">
        <f t="shared" si="0"/>
        <v>3.3925686591276254E-2</v>
      </c>
    </row>
    <row r="28" spans="1:5" s="237" customFormat="1" x14ac:dyDescent="0.25">
      <c r="A28" s="247">
        <v>3202</v>
      </c>
      <c r="B28" s="277" t="s">
        <v>277</v>
      </c>
      <c r="C28" s="253">
        <v>167</v>
      </c>
      <c r="D28" s="249">
        <v>4</v>
      </c>
      <c r="E28" s="250">
        <f t="shared" si="0"/>
        <v>2.3952095808383235E-2</v>
      </c>
    </row>
    <row r="29" spans="1:5" x14ac:dyDescent="0.25">
      <c r="A29" s="247">
        <v>4026</v>
      </c>
      <c r="B29" s="277" t="s">
        <v>256</v>
      </c>
      <c r="C29" s="253">
        <v>45</v>
      </c>
      <c r="D29" s="249">
        <v>1</v>
      </c>
      <c r="E29" s="250">
        <f t="shared" si="0"/>
        <v>2.2222222222222223E-2</v>
      </c>
    </row>
    <row r="30" spans="1:5" ht="30" x14ac:dyDescent="0.25">
      <c r="A30" s="247">
        <v>1602</v>
      </c>
      <c r="B30" s="277" t="s">
        <v>261</v>
      </c>
      <c r="C30" s="253">
        <v>80</v>
      </c>
      <c r="D30" s="249">
        <v>1</v>
      </c>
      <c r="E30" s="250">
        <f t="shared" si="0"/>
        <v>1.2500000000000001E-2</v>
      </c>
    </row>
    <row r="31" spans="1:5" x14ac:dyDescent="0.25">
      <c r="A31" s="247">
        <v>3102</v>
      </c>
      <c r="B31" s="277" t="s">
        <v>306</v>
      </c>
      <c r="C31" s="253">
        <v>686</v>
      </c>
      <c r="D31" s="249">
        <v>8</v>
      </c>
      <c r="E31" s="250">
        <f t="shared" si="0"/>
        <v>1.1661807580174927E-2</v>
      </c>
    </row>
    <row r="32" spans="1:5" x14ac:dyDescent="0.25">
      <c r="A32" s="247">
        <v>5715</v>
      </c>
      <c r="B32" s="277" t="s">
        <v>312</v>
      </c>
      <c r="C32" s="253">
        <v>173</v>
      </c>
      <c r="D32" s="249">
        <v>2</v>
      </c>
      <c r="E32" s="250">
        <f t="shared" si="0"/>
        <v>1.1560693641618497E-2</v>
      </c>
    </row>
    <row r="33" spans="1:5" s="237" customFormat="1" ht="30" x14ac:dyDescent="0.25">
      <c r="A33" s="247">
        <v>3302</v>
      </c>
      <c r="B33" s="277" t="s">
        <v>273</v>
      </c>
      <c r="C33" s="253">
        <v>158</v>
      </c>
      <c r="D33" s="249">
        <v>1</v>
      </c>
      <c r="E33" s="250">
        <f t="shared" si="0"/>
        <v>6.3291139240506328E-3</v>
      </c>
    </row>
    <row r="34" spans="1:5" x14ac:dyDescent="0.25">
      <c r="A34" s="247">
        <v>4043</v>
      </c>
      <c r="B34" s="277" t="s">
        <v>297</v>
      </c>
      <c r="C34" s="253">
        <v>1224</v>
      </c>
      <c r="D34" s="249">
        <v>7</v>
      </c>
      <c r="E34" s="250">
        <f t="shared" si="0"/>
        <v>5.7189542483660127E-3</v>
      </c>
    </row>
    <row r="35" spans="1:5" x14ac:dyDescent="0.25">
      <c r="A35" s="247">
        <v>5902</v>
      </c>
      <c r="B35" s="277" t="s">
        <v>295</v>
      </c>
      <c r="C35" s="253">
        <v>559</v>
      </c>
      <c r="D35" s="249">
        <v>3</v>
      </c>
      <c r="E35" s="250">
        <f t="shared" si="0"/>
        <v>5.3667262969588547E-3</v>
      </c>
    </row>
    <row r="36" spans="1:5" x14ac:dyDescent="0.25">
      <c r="A36" s="266">
        <v>202</v>
      </c>
      <c r="B36" s="278" t="s">
        <v>267</v>
      </c>
      <c r="C36" s="273">
        <v>94</v>
      </c>
      <c r="D36" s="267">
        <v>0</v>
      </c>
      <c r="E36" s="268">
        <f t="shared" si="0"/>
        <v>0</v>
      </c>
    </row>
    <row r="37" spans="1:5" s="237" customFormat="1" x14ac:dyDescent="0.25">
      <c r="A37" s="266">
        <v>302</v>
      </c>
      <c r="B37" s="278" t="s">
        <v>260</v>
      </c>
      <c r="C37" s="273">
        <v>56</v>
      </c>
      <c r="D37" s="267">
        <v>0</v>
      </c>
      <c r="E37" s="268">
        <f t="shared" si="0"/>
        <v>0</v>
      </c>
    </row>
    <row r="38" spans="1:5" ht="30" x14ac:dyDescent="0.25">
      <c r="A38" s="266">
        <v>602</v>
      </c>
      <c r="B38" s="278" t="s">
        <v>266</v>
      </c>
      <c r="C38" s="273">
        <v>122</v>
      </c>
      <c r="D38" s="267">
        <v>0</v>
      </c>
      <c r="E38" s="268">
        <f t="shared" si="0"/>
        <v>0</v>
      </c>
    </row>
    <row r="39" spans="1:5" x14ac:dyDescent="0.25">
      <c r="A39" s="266">
        <v>701</v>
      </c>
      <c r="B39" s="278" t="s">
        <v>287</v>
      </c>
      <c r="C39" s="273">
        <v>478</v>
      </c>
      <c r="D39" s="267">
        <v>0</v>
      </c>
      <c r="E39" s="268">
        <f t="shared" si="0"/>
        <v>0</v>
      </c>
    </row>
    <row r="40" spans="1:5" s="237" customFormat="1" x14ac:dyDescent="0.25">
      <c r="A40" s="266">
        <v>802</v>
      </c>
      <c r="B40" s="278" t="s">
        <v>263</v>
      </c>
      <c r="C40" s="273">
        <v>93</v>
      </c>
      <c r="D40" s="267">
        <v>0</v>
      </c>
      <c r="E40" s="268">
        <f t="shared" si="0"/>
        <v>0</v>
      </c>
    </row>
    <row r="41" spans="1:5" s="237" customFormat="1" x14ac:dyDescent="0.25">
      <c r="A41" s="266">
        <v>1202</v>
      </c>
      <c r="B41" s="278" t="s">
        <v>255</v>
      </c>
      <c r="C41" s="273">
        <v>67</v>
      </c>
      <c r="D41" s="267">
        <v>0</v>
      </c>
      <c r="E41" s="268">
        <f t="shared" si="0"/>
        <v>0</v>
      </c>
    </row>
    <row r="42" spans="1:5" x14ac:dyDescent="0.25">
      <c r="A42" s="266">
        <v>1502</v>
      </c>
      <c r="B42" s="278" t="s">
        <v>281</v>
      </c>
      <c r="C42" s="273">
        <v>308</v>
      </c>
      <c r="D42" s="267">
        <v>0</v>
      </c>
      <c r="E42" s="268">
        <f t="shared" si="0"/>
        <v>0</v>
      </c>
    </row>
    <row r="43" spans="1:5" x14ac:dyDescent="0.25">
      <c r="A43" s="266">
        <v>1802</v>
      </c>
      <c r="B43" s="278" t="s">
        <v>258</v>
      </c>
      <c r="C43" s="273">
        <v>77</v>
      </c>
      <c r="D43" s="267">
        <v>0</v>
      </c>
      <c r="E43" s="268">
        <f t="shared" si="0"/>
        <v>0</v>
      </c>
    </row>
    <row r="44" spans="1:5" x14ac:dyDescent="0.25">
      <c r="A44" s="266">
        <v>1902</v>
      </c>
      <c r="B44" s="278" t="s">
        <v>251</v>
      </c>
      <c r="C44" s="273">
        <v>43</v>
      </c>
      <c r="D44" s="267">
        <v>0</v>
      </c>
      <c r="E44" s="268">
        <f t="shared" si="0"/>
        <v>0</v>
      </c>
    </row>
    <row r="45" spans="1:5" x14ac:dyDescent="0.25">
      <c r="A45" s="266">
        <v>2002</v>
      </c>
      <c r="B45" s="278" t="s">
        <v>290</v>
      </c>
      <c r="C45" s="273">
        <v>397</v>
      </c>
      <c r="D45" s="267">
        <v>0</v>
      </c>
      <c r="E45" s="268">
        <f t="shared" si="0"/>
        <v>0</v>
      </c>
    </row>
    <row r="46" spans="1:5" x14ac:dyDescent="0.25">
      <c r="A46" s="266">
        <v>2102</v>
      </c>
      <c r="B46" s="278" t="s">
        <v>280</v>
      </c>
      <c r="C46" s="273">
        <v>190</v>
      </c>
      <c r="D46" s="267">
        <v>0</v>
      </c>
      <c r="E46" s="268">
        <f t="shared" si="0"/>
        <v>0</v>
      </c>
    </row>
    <row r="47" spans="1:5" s="237" customFormat="1" x14ac:dyDescent="0.25">
      <c r="A47" s="266">
        <v>2302</v>
      </c>
      <c r="B47" s="278" t="s">
        <v>252</v>
      </c>
      <c r="C47" s="273">
        <v>104</v>
      </c>
      <c r="D47" s="267">
        <v>0</v>
      </c>
      <c r="E47" s="268">
        <f t="shared" si="0"/>
        <v>0</v>
      </c>
    </row>
    <row r="48" spans="1:5" x14ac:dyDescent="0.25">
      <c r="A48" s="266">
        <v>2502</v>
      </c>
      <c r="B48" s="278" t="s">
        <v>299</v>
      </c>
      <c r="C48" s="273">
        <v>144</v>
      </c>
      <c r="D48" s="267">
        <v>0</v>
      </c>
      <c r="E48" s="268">
        <f t="shared" si="0"/>
        <v>0</v>
      </c>
    </row>
    <row r="49" spans="1:5" s="237" customFormat="1" x14ac:dyDescent="0.25">
      <c r="A49" s="266">
        <v>3002</v>
      </c>
      <c r="B49" s="278" t="s">
        <v>278</v>
      </c>
      <c r="C49" s="273">
        <v>257</v>
      </c>
      <c r="D49" s="267">
        <v>0</v>
      </c>
      <c r="E49" s="268">
        <f t="shared" si="0"/>
        <v>0</v>
      </c>
    </row>
    <row r="50" spans="1:5" x14ac:dyDescent="0.25">
      <c r="A50" s="266">
        <v>3408</v>
      </c>
      <c r="B50" s="278" t="s">
        <v>305</v>
      </c>
      <c r="C50" s="273">
        <v>38</v>
      </c>
      <c r="D50" s="267">
        <v>0</v>
      </c>
      <c r="E50" s="268">
        <f t="shared" si="0"/>
        <v>0</v>
      </c>
    </row>
    <row r="51" spans="1:5" s="237" customFormat="1" x14ac:dyDescent="0.25">
      <c r="A51" s="266">
        <v>3409</v>
      </c>
      <c r="B51" s="278" t="s">
        <v>272</v>
      </c>
      <c r="C51" s="273">
        <v>183</v>
      </c>
      <c r="D51" s="267">
        <v>0</v>
      </c>
      <c r="E51" s="268">
        <f t="shared" si="0"/>
        <v>0</v>
      </c>
    </row>
    <row r="52" spans="1:5" s="237" customFormat="1" x14ac:dyDescent="0.25">
      <c r="A52" s="266">
        <v>3419</v>
      </c>
      <c r="B52" s="278" t="s">
        <v>250</v>
      </c>
      <c r="C52" s="273">
        <v>31</v>
      </c>
      <c r="D52" s="267">
        <v>0</v>
      </c>
      <c r="E52" s="268">
        <f t="shared" si="0"/>
        <v>0</v>
      </c>
    </row>
    <row r="53" spans="1:5" s="237" customFormat="1" x14ac:dyDescent="0.25">
      <c r="A53" s="266">
        <v>3501</v>
      </c>
      <c r="B53" s="278" t="s">
        <v>271</v>
      </c>
      <c r="C53" s="273">
        <v>117</v>
      </c>
      <c r="D53" s="267">
        <v>0</v>
      </c>
      <c r="E53" s="268">
        <f t="shared" si="0"/>
        <v>0</v>
      </c>
    </row>
    <row r="54" spans="1:5" s="237" customFormat="1" x14ac:dyDescent="0.25">
      <c r="A54" s="266">
        <v>4024</v>
      </c>
      <c r="B54" s="278" t="s">
        <v>283</v>
      </c>
      <c r="C54" s="273">
        <v>497</v>
      </c>
      <c r="D54" s="267">
        <v>0</v>
      </c>
      <c r="E54" s="268">
        <f t="shared" si="0"/>
        <v>0</v>
      </c>
    </row>
    <row r="55" spans="1:5" s="237" customFormat="1" x14ac:dyDescent="0.25">
      <c r="A55" s="266">
        <v>4098</v>
      </c>
      <c r="B55" s="278" t="s">
        <v>282</v>
      </c>
      <c r="C55" s="273">
        <v>533</v>
      </c>
      <c r="D55" s="267">
        <v>0</v>
      </c>
      <c r="E55" s="268">
        <f t="shared" si="0"/>
        <v>0</v>
      </c>
    </row>
    <row r="56" spans="1:5" s="237" customFormat="1" x14ac:dyDescent="0.25">
      <c r="A56" s="266">
        <v>5202</v>
      </c>
      <c r="B56" s="278" t="s">
        <v>279</v>
      </c>
      <c r="C56" s="273">
        <v>322</v>
      </c>
      <c r="D56" s="267">
        <v>0</v>
      </c>
      <c r="E56" s="268">
        <f t="shared" si="0"/>
        <v>0</v>
      </c>
    </row>
    <row r="57" spans="1:5" s="237" customFormat="1" ht="30" x14ac:dyDescent="0.25">
      <c r="A57" s="266">
        <v>5306</v>
      </c>
      <c r="B57" s="278" t="s">
        <v>293</v>
      </c>
      <c r="C57" s="273">
        <v>431</v>
      </c>
      <c r="D57" s="267">
        <v>0</v>
      </c>
      <c r="E57" s="268">
        <f t="shared" si="0"/>
        <v>0</v>
      </c>
    </row>
    <row r="58" spans="1:5" s="237" customFormat="1" x14ac:dyDescent="0.25">
      <c r="A58" s="266">
        <v>5401</v>
      </c>
      <c r="B58" s="278" t="s">
        <v>289</v>
      </c>
      <c r="C58" s="273">
        <v>609</v>
      </c>
      <c r="D58" s="267">
        <v>0</v>
      </c>
      <c r="E58" s="268">
        <f t="shared" si="0"/>
        <v>0</v>
      </c>
    </row>
    <row r="59" spans="1:5" s="237" customFormat="1" x14ac:dyDescent="0.25">
      <c r="A59" s="266">
        <v>5501</v>
      </c>
      <c r="B59" s="278" t="s">
        <v>269</v>
      </c>
      <c r="C59" s="273">
        <v>135</v>
      </c>
      <c r="D59" s="267">
        <v>0</v>
      </c>
      <c r="E59" s="268">
        <f t="shared" si="0"/>
        <v>0</v>
      </c>
    </row>
    <row r="60" spans="1:5" x14ac:dyDescent="0.25">
      <c r="A60" s="266">
        <v>6004</v>
      </c>
      <c r="B60" s="278" t="s">
        <v>254</v>
      </c>
      <c r="C60" s="273">
        <v>36</v>
      </c>
      <c r="D60" s="267">
        <v>0</v>
      </c>
      <c r="E60" s="268">
        <f t="shared" si="0"/>
        <v>0</v>
      </c>
    </row>
    <row r="61" spans="1:5" s="239" customFormat="1" x14ac:dyDescent="0.25">
      <c r="A61" s="238">
        <v>3412</v>
      </c>
      <c r="B61" s="238" t="s">
        <v>248</v>
      </c>
      <c r="C61" s="391">
        <v>0</v>
      </c>
      <c r="D61" s="391" t="s">
        <v>350</v>
      </c>
      <c r="E61" s="392" t="s">
        <v>350</v>
      </c>
    </row>
    <row r="62" spans="1:5" s="239" customFormat="1" x14ac:dyDescent="0.25">
      <c r="A62" s="238">
        <v>3413</v>
      </c>
      <c r="B62" s="238" t="s">
        <v>247</v>
      </c>
      <c r="C62" s="391">
        <v>0</v>
      </c>
      <c r="D62" s="391" t="s">
        <v>350</v>
      </c>
      <c r="E62" s="392" t="s">
        <v>350</v>
      </c>
    </row>
    <row r="63" spans="1:5" s="239" customFormat="1" x14ac:dyDescent="0.25">
      <c r="A63" s="238">
        <v>3414</v>
      </c>
      <c r="B63" s="238" t="s">
        <v>298</v>
      </c>
      <c r="C63" s="391">
        <v>0</v>
      </c>
      <c r="D63" s="391" t="s">
        <v>350</v>
      </c>
      <c r="E63" s="392" t="s">
        <v>350</v>
      </c>
    </row>
    <row r="64" spans="1:5" s="239" customFormat="1" x14ac:dyDescent="0.25">
      <c r="A64" s="238">
        <v>4003</v>
      </c>
      <c r="B64" s="238" t="s">
        <v>319</v>
      </c>
      <c r="C64" s="391">
        <v>0</v>
      </c>
      <c r="D64" s="391" t="s">
        <v>350</v>
      </c>
      <c r="E64" s="392" t="s">
        <v>350</v>
      </c>
    </row>
    <row r="65" spans="1:5" s="239" customFormat="1" x14ac:dyDescent="0.25">
      <c r="A65" s="240">
        <v>4004</v>
      </c>
      <c r="B65" s="240" t="s">
        <v>320</v>
      </c>
      <c r="C65" s="393">
        <v>0</v>
      </c>
      <c r="D65" s="391" t="s">
        <v>350</v>
      </c>
      <c r="E65" s="392" t="s">
        <v>350</v>
      </c>
    </row>
    <row r="66" spans="1:5" s="239" customFormat="1" x14ac:dyDescent="0.25">
      <c r="A66" s="240">
        <v>4018</v>
      </c>
      <c r="B66" s="240" t="s">
        <v>246</v>
      </c>
      <c r="C66" s="393">
        <v>0</v>
      </c>
      <c r="D66" s="391" t="s">
        <v>350</v>
      </c>
      <c r="E66" s="392" t="s">
        <v>350</v>
      </c>
    </row>
    <row r="67" spans="1:5" s="239" customFormat="1" x14ac:dyDescent="0.25">
      <c r="A67" s="240">
        <v>4021</v>
      </c>
      <c r="B67" s="240" t="s">
        <v>245</v>
      </c>
      <c r="C67" s="393">
        <v>0</v>
      </c>
      <c r="D67" s="391" t="s">
        <v>350</v>
      </c>
      <c r="E67" s="392" t="s">
        <v>350</v>
      </c>
    </row>
    <row r="68" spans="1:5" s="239" customFormat="1" x14ac:dyDescent="0.25">
      <c r="A68" s="240">
        <v>4022</v>
      </c>
      <c r="B68" s="240" t="s">
        <v>244</v>
      </c>
      <c r="C68" s="393">
        <v>0</v>
      </c>
      <c r="D68" s="391" t="s">
        <v>350</v>
      </c>
      <c r="E68" s="392" t="s">
        <v>350</v>
      </c>
    </row>
    <row r="69" spans="1:5" s="239" customFormat="1" x14ac:dyDescent="0.25">
      <c r="A69" s="240">
        <v>4023</v>
      </c>
      <c r="B69" s="240" t="s">
        <v>243</v>
      </c>
      <c r="C69" s="393">
        <v>0</v>
      </c>
      <c r="D69" s="391" t="s">
        <v>350</v>
      </c>
      <c r="E69" s="392" t="s">
        <v>350</v>
      </c>
    </row>
    <row r="70" spans="1:5" s="239" customFormat="1" x14ac:dyDescent="0.25">
      <c r="A70" s="238">
        <v>4044</v>
      </c>
      <c r="B70" s="238" t="s">
        <v>321</v>
      </c>
      <c r="C70" s="391">
        <v>0</v>
      </c>
      <c r="D70" s="391" t="s">
        <v>350</v>
      </c>
      <c r="E70" s="392" t="s">
        <v>350</v>
      </c>
    </row>
    <row r="71" spans="1:5" s="239" customFormat="1" x14ac:dyDescent="0.25">
      <c r="A71" s="240">
        <v>4050</v>
      </c>
      <c r="B71" s="240" t="s">
        <v>301</v>
      </c>
      <c r="C71" s="393">
        <v>200</v>
      </c>
      <c r="D71" s="391" t="s">
        <v>350</v>
      </c>
      <c r="E71" s="392" t="s">
        <v>350</v>
      </c>
    </row>
    <row r="72" spans="1:5" s="239" customFormat="1" x14ac:dyDescent="0.25">
      <c r="A72" s="238">
        <v>4051</v>
      </c>
      <c r="B72" s="238" t="s">
        <v>342</v>
      </c>
      <c r="C72" s="391">
        <v>0</v>
      </c>
      <c r="D72" s="391" t="s">
        <v>350</v>
      </c>
      <c r="E72" s="392" t="s">
        <v>350</v>
      </c>
    </row>
    <row r="73" spans="1:5" s="239" customFormat="1" x14ac:dyDescent="0.25">
      <c r="A73" s="238">
        <v>5002</v>
      </c>
      <c r="B73" s="238" t="s">
        <v>317</v>
      </c>
      <c r="C73" s="391">
        <v>1</v>
      </c>
      <c r="D73" s="391" t="s">
        <v>350</v>
      </c>
      <c r="E73" s="392" t="s">
        <v>350</v>
      </c>
    </row>
    <row r="74" spans="1:5" s="239" customFormat="1" x14ac:dyDescent="0.25">
      <c r="A74" s="238">
        <v>5003</v>
      </c>
      <c r="B74" s="238" t="s">
        <v>318</v>
      </c>
      <c r="C74" s="391">
        <v>3</v>
      </c>
      <c r="D74" s="391" t="s">
        <v>350</v>
      </c>
      <c r="E74" s="392" t="s">
        <v>350</v>
      </c>
    </row>
    <row r="75" spans="1:5" s="239" customFormat="1" x14ac:dyDescent="0.25">
      <c r="A75" s="238">
        <v>5015</v>
      </c>
      <c r="B75" s="238" t="s">
        <v>242</v>
      </c>
      <c r="C75" s="391">
        <v>0</v>
      </c>
      <c r="D75" s="391" t="s">
        <v>350</v>
      </c>
      <c r="E75" s="392" t="s">
        <v>350</v>
      </c>
    </row>
    <row r="76" spans="1:5" s="239" customFormat="1" x14ac:dyDescent="0.25">
      <c r="A76" s="238">
        <v>5018</v>
      </c>
      <c r="B76" s="238" t="s">
        <v>241</v>
      </c>
      <c r="C76" s="391">
        <v>0</v>
      </c>
      <c r="D76" s="391" t="s">
        <v>350</v>
      </c>
      <c r="E76" s="392" t="s">
        <v>350</v>
      </c>
    </row>
    <row r="77" spans="1:5" s="239" customFormat="1" x14ac:dyDescent="0.25">
      <c r="A77" s="238">
        <v>5606</v>
      </c>
      <c r="B77" s="238" t="s">
        <v>240</v>
      </c>
      <c r="C77" s="391">
        <v>0</v>
      </c>
      <c r="D77" s="391" t="s">
        <v>350</v>
      </c>
      <c r="E77" s="392" t="s">
        <v>350</v>
      </c>
    </row>
    <row r="78" spans="1:5" s="239" customFormat="1" x14ac:dyDescent="0.25">
      <c r="A78" s="238">
        <v>6007</v>
      </c>
      <c r="B78" s="238" t="s">
        <v>341</v>
      </c>
      <c r="C78" s="391">
        <v>0</v>
      </c>
      <c r="D78" s="391" t="s">
        <v>350</v>
      </c>
      <c r="E78" s="392" t="s">
        <v>350</v>
      </c>
    </row>
    <row r="79" spans="1:5" s="239" customFormat="1" x14ac:dyDescent="0.25">
      <c r="A79" s="238">
        <v>6008</v>
      </c>
      <c r="B79" s="238" t="s">
        <v>239</v>
      </c>
      <c r="C79" s="391">
        <v>0</v>
      </c>
      <c r="D79" s="391" t="s">
        <v>350</v>
      </c>
      <c r="E79" s="392" t="s">
        <v>350</v>
      </c>
    </row>
    <row r="80" spans="1:5" s="239" customFormat="1" x14ac:dyDescent="0.25">
      <c r="A80" s="238">
        <v>6009</v>
      </c>
      <c r="B80" s="238" t="s">
        <v>238</v>
      </c>
      <c r="C80" s="391">
        <v>0</v>
      </c>
      <c r="D80" s="391" t="s">
        <v>350</v>
      </c>
      <c r="E80" s="392" t="s">
        <v>350</v>
      </c>
    </row>
    <row r="81" spans="1:5" s="239" customFormat="1" ht="30" x14ac:dyDescent="0.25">
      <c r="A81" s="238">
        <v>6010</v>
      </c>
      <c r="B81" s="238" t="s">
        <v>358</v>
      </c>
      <c r="C81" s="391"/>
      <c r="D81" s="391" t="s">
        <v>350</v>
      </c>
      <c r="E81" s="392" t="s">
        <v>350</v>
      </c>
    </row>
    <row r="82" spans="1:5" s="239" customFormat="1" x14ac:dyDescent="0.25">
      <c r="A82" s="238">
        <v>6011</v>
      </c>
      <c r="B82" s="238" t="s">
        <v>249</v>
      </c>
      <c r="C82" s="391">
        <v>0</v>
      </c>
      <c r="D82" s="391" t="s">
        <v>350</v>
      </c>
      <c r="E82" s="392" t="s">
        <v>350</v>
      </c>
    </row>
    <row r="83" spans="1:5" s="239" customFormat="1" ht="45" x14ac:dyDescent="0.25">
      <c r="A83" s="238">
        <v>6013</v>
      </c>
      <c r="B83" s="238" t="s">
        <v>359</v>
      </c>
      <c r="C83" s="391"/>
      <c r="D83" s="391" t="s">
        <v>350</v>
      </c>
      <c r="E83" s="392" t="s">
        <v>350</v>
      </c>
    </row>
    <row r="84" spans="1:5" s="239" customFormat="1" x14ac:dyDescent="0.25">
      <c r="A84" s="238">
        <v>6015</v>
      </c>
      <c r="B84" s="238" t="s">
        <v>268</v>
      </c>
      <c r="C84" s="391">
        <v>94</v>
      </c>
      <c r="D84" s="391" t="s">
        <v>350</v>
      </c>
      <c r="E84" s="392" t="s">
        <v>350</v>
      </c>
    </row>
    <row r="85" spans="1:5" s="239" customFormat="1" x14ac:dyDescent="0.25">
      <c r="A85" s="238">
        <v>6016</v>
      </c>
      <c r="B85" s="238" t="s">
        <v>296</v>
      </c>
      <c r="C85" s="391">
        <v>592</v>
      </c>
      <c r="D85" s="391" t="s">
        <v>350</v>
      </c>
      <c r="E85" s="392" t="s">
        <v>350</v>
      </c>
    </row>
  </sheetData>
  <mergeCells count="1">
    <mergeCell ref="A1:E1"/>
  </mergeCells>
  <pageMargins left="0.25" right="0.25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A18" sqref="A18"/>
    </sheetView>
  </sheetViews>
  <sheetFormatPr defaultColWidth="36.42578125" defaultRowHeight="63.75" customHeight="1" x14ac:dyDescent="0.25"/>
  <cols>
    <col min="1" max="1" width="8" style="243" bestFit="1" customWidth="1"/>
    <col min="2" max="2" width="35.7109375" style="243" bestFit="1" customWidth="1"/>
    <col min="3" max="3" width="36.140625" style="251" bestFit="1" customWidth="1"/>
    <col min="4" max="4" width="31.5703125" style="251" bestFit="1" customWidth="1"/>
    <col min="5" max="5" width="19.85546875" style="252" bestFit="1" customWidth="1"/>
    <col min="6" max="16384" width="36.42578125" style="243"/>
  </cols>
  <sheetData>
    <row r="1" spans="1:5" ht="40.5" customHeight="1" x14ac:dyDescent="0.25">
      <c r="A1" s="450" t="s">
        <v>343</v>
      </c>
      <c r="B1" s="450"/>
      <c r="C1" s="450"/>
      <c r="D1" s="450"/>
      <c r="E1" s="450"/>
    </row>
    <row r="2" spans="1:5" ht="42.75" x14ac:dyDescent="0.25">
      <c r="A2" s="244" t="s">
        <v>313</v>
      </c>
      <c r="B2" s="244" t="s">
        <v>2</v>
      </c>
      <c r="C2" s="244" t="s">
        <v>360</v>
      </c>
      <c r="D2" s="245" t="s">
        <v>362</v>
      </c>
      <c r="E2" s="246" t="s">
        <v>361</v>
      </c>
    </row>
    <row r="3" spans="1:5" ht="15" x14ac:dyDescent="0.25">
      <c r="A3" s="260">
        <v>4005</v>
      </c>
      <c r="B3" s="279" t="s">
        <v>323</v>
      </c>
      <c r="C3" s="260">
        <v>27</v>
      </c>
      <c r="D3" s="261">
        <v>55</v>
      </c>
      <c r="E3" s="262">
        <v>1</v>
      </c>
    </row>
    <row r="4" spans="1:5" ht="15" x14ac:dyDescent="0.25">
      <c r="A4" s="260">
        <v>3414</v>
      </c>
      <c r="B4" s="279" t="s">
        <v>298</v>
      </c>
      <c r="C4" s="260">
        <v>36</v>
      </c>
      <c r="D4" s="261">
        <v>67</v>
      </c>
      <c r="E4" s="262">
        <v>1</v>
      </c>
    </row>
    <row r="5" spans="1:5" ht="15" x14ac:dyDescent="0.25">
      <c r="A5" s="260">
        <v>6008</v>
      </c>
      <c r="B5" s="279" t="s">
        <v>239</v>
      </c>
      <c r="C5" s="260">
        <v>286</v>
      </c>
      <c r="D5" s="261">
        <v>517</v>
      </c>
      <c r="E5" s="262">
        <v>1</v>
      </c>
    </row>
    <row r="6" spans="1:5" ht="15" x14ac:dyDescent="0.25">
      <c r="A6" s="260">
        <v>3415</v>
      </c>
      <c r="B6" s="279" t="s">
        <v>322</v>
      </c>
      <c r="C6" s="260">
        <v>26</v>
      </c>
      <c r="D6" s="261">
        <v>45</v>
      </c>
      <c r="E6" s="262">
        <v>1</v>
      </c>
    </row>
    <row r="7" spans="1:5" ht="15" x14ac:dyDescent="0.25">
      <c r="A7" s="260">
        <v>4044</v>
      </c>
      <c r="B7" s="279" t="s">
        <v>321</v>
      </c>
      <c r="C7" s="260">
        <v>239</v>
      </c>
      <c r="D7" s="261">
        <v>331</v>
      </c>
      <c r="E7" s="262">
        <v>1</v>
      </c>
    </row>
    <row r="8" spans="1:5" ht="15" x14ac:dyDescent="0.25">
      <c r="A8" s="260">
        <v>5902</v>
      </c>
      <c r="B8" s="279" t="s">
        <v>295</v>
      </c>
      <c r="C8" s="260">
        <v>374</v>
      </c>
      <c r="D8" s="261">
        <v>489</v>
      </c>
      <c r="E8" s="262">
        <v>1</v>
      </c>
    </row>
    <row r="9" spans="1:5" ht="15" x14ac:dyDescent="0.25">
      <c r="A9" s="260">
        <v>4050</v>
      </c>
      <c r="B9" s="279" t="s">
        <v>301</v>
      </c>
      <c r="C9" s="260">
        <v>205</v>
      </c>
      <c r="D9" s="261">
        <v>261</v>
      </c>
      <c r="E9" s="262">
        <v>1</v>
      </c>
    </row>
    <row r="10" spans="1:5" ht="15" x14ac:dyDescent="0.25">
      <c r="A10" s="260">
        <v>3202</v>
      </c>
      <c r="B10" s="279" t="s">
        <v>277</v>
      </c>
      <c r="C10" s="260">
        <v>227</v>
      </c>
      <c r="D10" s="261">
        <v>279</v>
      </c>
      <c r="E10" s="262">
        <v>1</v>
      </c>
    </row>
    <row r="11" spans="1:5" ht="15" x14ac:dyDescent="0.25">
      <c r="A11" s="260">
        <v>4004</v>
      </c>
      <c r="B11" s="279" t="s">
        <v>320</v>
      </c>
      <c r="C11" s="260">
        <v>267</v>
      </c>
      <c r="D11" s="261">
        <v>315</v>
      </c>
      <c r="E11" s="262">
        <v>1</v>
      </c>
    </row>
    <row r="12" spans="1:5" ht="15" x14ac:dyDescent="0.25">
      <c r="A12" s="260">
        <v>6009</v>
      </c>
      <c r="B12" s="279" t="s">
        <v>238</v>
      </c>
      <c r="C12" s="260">
        <v>153</v>
      </c>
      <c r="D12" s="261">
        <v>177</v>
      </c>
      <c r="E12" s="262">
        <v>1</v>
      </c>
    </row>
    <row r="13" spans="1:5" ht="15" x14ac:dyDescent="0.25">
      <c r="A13" s="260">
        <v>6025</v>
      </c>
      <c r="B13" s="279" t="s">
        <v>253</v>
      </c>
      <c r="C13" s="260">
        <v>390</v>
      </c>
      <c r="D13" s="261">
        <v>426</v>
      </c>
      <c r="E13" s="262">
        <v>1</v>
      </c>
    </row>
    <row r="14" spans="1:5" ht="15" x14ac:dyDescent="0.25">
      <c r="A14" s="260">
        <v>1402</v>
      </c>
      <c r="B14" s="279" t="s">
        <v>270</v>
      </c>
      <c r="C14" s="260">
        <v>205</v>
      </c>
      <c r="D14" s="261">
        <v>219</v>
      </c>
      <c r="E14" s="262">
        <v>1</v>
      </c>
    </row>
    <row r="15" spans="1:5" ht="15" x14ac:dyDescent="0.25">
      <c r="A15" s="260">
        <v>2202</v>
      </c>
      <c r="B15" s="279" t="s">
        <v>265</v>
      </c>
      <c r="C15" s="260">
        <v>199</v>
      </c>
      <c r="D15" s="261">
        <v>200</v>
      </c>
      <c r="E15" s="262">
        <v>1</v>
      </c>
    </row>
    <row r="16" spans="1:5" ht="15" x14ac:dyDescent="0.25">
      <c r="A16" s="260">
        <v>5003</v>
      </c>
      <c r="B16" s="279" t="s">
        <v>318</v>
      </c>
      <c r="C16" s="260">
        <v>2490</v>
      </c>
      <c r="D16" s="261">
        <v>2485</v>
      </c>
      <c r="E16" s="262">
        <f t="shared" ref="E16:E79" si="0">D16/C16</f>
        <v>0.99799196787148592</v>
      </c>
    </row>
    <row r="17" spans="1:5" ht="15" x14ac:dyDescent="0.25">
      <c r="A17" s="260">
        <v>2602</v>
      </c>
      <c r="B17" s="279" t="s">
        <v>309</v>
      </c>
      <c r="C17" s="260">
        <v>146</v>
      </c>
      <c r="D17" s="261">
        <v>138</v>
      </c>
      <c r="E17" s="262">
        <f t="shared" si="0"/>
        <v>0.9452054794520548</v>
      </c>
    </row>
    <row r="18" spans="1:5" ht="15" x14ac:dyDescent="0.25">
      <c r="A18" s="260">
        <v>1002</v>
      </c>
      <c r="B18" s="279" t="s">
        <v>264</v>
      </c>
      <c r="C18" s="260">
        <v>272</v>
      </c>
      <c r="D18" s="261">
        <v>251</v>
      </c>
      <c r="E18" s="262">
        <f t="shared" si="0"/>
        <v>0.92279411764705888</v>
      </c>
    </row>
    <row r="19" spans="1:5" ht="15" x14ac:dyDescent="0.25">
      <c r="A19" s="260">
        <v>402</v>
      </c>
      <c r="B19" s="279" t="s">
        <v>275</v>
      </c>
      <c r="C19" s="260">
        <v>205</v>
      </c>
      <c r="D19" s="261">
        <v>182</v>
      </c>
      <c r="E19" s="262">
        <f t="shared" si="0"/>
        <v>0.8878048780487805</v>
      </c>
    </row>
    <row r="20" spans="1:5" ht="15" x14ac:dyDescent="0.25">
      <c r="A20" s="260">
        <v>1302</v>
      </c>
      <c r="B20" s="279" t="s">
        <v>284</v>
      </c>
      <c r="C20" s="260">
        <v>826</v>
      </c>
      <c r="D20" s="261">
        <v>731</v>
      </c>
      <c r="E20" s="262">
        <f t="shared" si="0"/>
        <v>0.88498789346246975</v>
      </c>
    </row>
    <row r="21" spans="1:5" ht="15" x14ac:dyDescent="0.25">
      <c r="A21" s="260">
        <v>6030</v>
      </c>
      <c r="B21" s="279" t="s">
        <v>236</v>
      </c>
      <c r="C21" s="260">
        <v>360</v>
      </c>
      <c r="D21" s="261">
        <v>309</v>
      </c>
      <c r="E21" s="262">
        <f t="shared" si="0"/>
        <v>0.85833333333333328</v>
      </c>
    </row>
    <row r="22" spans="1:5" ht="15" x14ac:dyDescent="0.25">
      <c r="A22" s="260">
        <v>701</v>
      </c>
      <c r="B22" s="279" t="s">
        <v>287</v>
      </c>
      <c r="C22" s="260">
        <v>567</v>
      </c>
      <c r="D22" s="261">
        <v>484</v>
      </c>
      <c r="E22" s="262">
        <f t="shared" si="0"/>
        <v>0.8536155202821869</v>
      </c>
    </row>
    <row r="23" spans="1:5" ht="15" x14ac:dyDescent="0.25">
      <c r="A23" s="260">
        <v>5501</v>
      </c>
      <c r="B23" s="279" t="s">
        <v>269</v>
      </c>
      <c r="C23" s="260">
        <v>218</v>
      </c>
      <c r="D23" s="261">
        <v>184</v>
      </c>
      <c r="E23" s="262">
        <f t="shared" si="0"/>
        <v>0.84403669724770647</v>
      </c>
    </row>
    <row r="24" spans="1:5" ht="15" x14ac:dyDescent="0.25">
      <c r="A24" s="260">
        <v>1902</v>
      </c>
      <c r="B24" s="279" t="s">
        <v>251</v>
      </c>
      <c r="C24" s="260">
        <v>680</v>
      </c>
      <c r="D24" s="261">
        <v>556</v>
      </c>
      <c r="E24" s="262">
        <f t="shared" si="0"/>
        <v>0.81764705882352939</v>
      </c>
    </row>
    <row r="25" spans="1:5" ht="30" x14ac:dyDescent="0.25">
      <c r="A25" s="260">
        <v>1602</v>
      </c>
      <c r="B25" s="279" t="s">
        <v>261</v>
      </c>
      <c r="C25" s="260">
        <v>207</v>
      </c>
      <c r="D25" s="261">
        <v>169</v>
      </c>
      <c r="E25" s="262">
        <f t="shared" si="0"/>
        <v>0.81642512077294682</v>
      </c>
    </row>
    <row r="26" spans="1:5" ht="15" x14ac:dyDescent="0.25">
      <c r="A26" s="260">
        <v>6015</v>
      </c>
      <c r="B26" s="279" t="s">
        <v>268</v>
      </c>
      <c r="C26" s="260">
        <v>129</v>
      </c>
      <c r="D26" s="261">
        <v>97</v>
      </c>
      <c r="E26" s="262">
        <f t="shared" si="0"/>
        <v>0.75193798449612403</v>
      </c>
    </row>
    <row r="27" spans="1:5" ht="15" x14ac:dyDescent="0.25">
      <c r="A27" s="260">
        <v>5015</v>
      </c>
      <c r="B27" s="279" t="s">
        <v>242</v>
      </c>
      <c r="C27" s="260">
        <v>444</v>
      </c>
      <c r="D27" s="261">
        <v>330</v>
      </c>
      <c r="E27" s="262">
        <f t="shared" si="0"/>
        <v>0.7432432432432432</v>
      </c>
    </row>
    <row r="28" spans="1:5" ht="15" x14ac:dyDescent="0.25">
      <c r="A28" s="260">
        <v>802</v>
      </c>
      <c r="B28" s="279" t="s">
        <v>263</v>
      </c>
      <c r="C28" s="260">
        <v>212</v>
      </c>
      <c r="D28" s="260">
        <v>156</v>
      </c>
      <c r="E28" s="262">
        <f t="shared" si="0"/>
        <v>0.73584905660377353</v>
      </c>
    </row>
    <row r="29" spans="1:5" ht="15" x14ac:dyDescent="0.25">
      <c r="A29" s="260">
        <v>4043</v>
      </c>
      <c r="B29" s="279" t="s">
        <v>297</v>
      </c>
      <c r="C29" s="260">
        <v>650</v>
      </c>
      <c r="D29" s="261">
        <v>464</v>
      </c>
      <c r="E29" s="262">
        <f t="shared" si="0"/>
        <v>0.7138461538461538</v>
      </c>
    </row>
    <row r="30" spans="1:5" ht="30" x14ac:dyDescent="0.25">
      <c r="A30" s="260">
        <v>602</v>
      </c>
      <c r="B30" s="279" t="s">
        <v>266</v>
      </c>
      <c r="C30" s="260">
        <v>368</v>
      </c>
      <c r="D30" s="261">
        <v>255</v>
      </c>
      <c r="E30" s="262">
        <f t="shared" si="0"/>
        <v>0.69293478260869568</v>
      </c>
    </row>
    <row r="31" spans="1:5" ht="15" x14ac:dyDescent="0.25">
      <c r="A31" s="260">
        <v>6013</v>
      </c>
      <c r="B31" s="279" t="s">
        <v>344</v>
      </c>
      <c r="C31" s="260">
        <v>174</v>
      </c>
      <c r="D31" s="261">
        <v>120</v>
      </c>
      <c r="E31" s="262">
        <f t="shared" si="0"/>
        <v>0.68965517241379315</v>
      </c>
    </row>
    <row r="32" spans="1:5" ht="15" x14ac:dyDescent="0.25">
      <c r="A32" s="260">
        <v>2302</v>
      </c>
      <c r="B32" s="279" t="s">
        <v>252</v>
      </c>
      <c r="C32" s="260">
        <v>212</v>
      </c>
      <c r="D32" s="261">
        <v>146</v>
      </c>
      <c r="E32" s="262">
        <f t="shared" si="0"/>
        <v>0.68867924528301883</v>
      </c>
    </row>
    <row r="33" spans="1:5" ht="15" x14ac:dyDescent="0.25">
      <c r="A33" s="260">
        <v>4003</v>
      </c>
      <c r="B33" s="279" t="s">
        <v>319</v>
      </c>
      <c r="C33" s="260">
        <v>251</v>
      </c>
      <c r="D33" s="261">
        <v>169</v>
      </c>
      <c r="E33" s="262">
        <f t="shared" si="0"/>
        <v>0.67330677290836649</v>
      </c>
    </row>
    <row r="34" spans="1:5" ht="15" x14ac:dyDescent="0.25">
      <c r="A34" s="260">
        <v>5606</v>
      </c>
      <c r="B34" s="279" t="s">
        <v>240</v>
      </c>
      <c r="C34" s="260">
        <v>436</v>
      </c>
      <c r="D34" s="261">
        <v>285</v>
      </c>
      <c r="E34" s="262">
        <f t="shared" si="0"/>
        <v>0.65366972477064222</v>
      </c>
    </row>
    <row r="35" spans="1:5" ht="15" x14ac:dyDescent="0.25">
      <c r="A35" s="260">
        <v>2402</v>
      </c>
      <c r="B35" s="279" t="s">
        <v>310</v>
      </c>
      <c r="C35" s="260">
        <v>231</v>
      </c>
      <c r="D35" s="261">
        <v>150</v>
      </c>
      <c r="E35" s="262">
        <f t="shared" si="0"/>
        <v>0.64935064935064934</v>
      </c>
    </row>
    <row r="36" spans="1:5" ht="30" x14ac:dyDescent="0.25">
      <c r="A36" s="260">
        <v>3302</v>
      </c>
      <c r="B36" s="279" t="s">
        <v>273</v>
      </c>
      <c r="C36" s="260">
        <v>694</v>
      </c>
      <c r="D36" s="261">
        <v>438</v>
      </c>
      <c r="E36" s="262">
        <f t="shared" si="0"/>
        <v>0.63112391930835732</v>
      </c>
    </row>
    <row r="37" spans="1:5" ht="15" x14ac:dyDescent="0.25">
      <c r="A37" s="260">
        <v>1102</v>
      </c>
      <c r="B37" s="279" t="s">
        <v>304</v>
      </c>
      <c r="C37" s="260">
        <v>272</v>
      </c>
      <c r="D37" s="261">
        <v>171</v>
      </c>
      <c r="E37" s="262">
        <f t="shared" si="0"/>
        <v>0.62867647058823528</v>
      </c>
    </row>
    <row r="38" spans="1:5" ht="15" x14ac:dyDescent="0.25">
      <c r="A38" s="260">
        <v>5202</v>
      </c>
      <c r="B38" s="279" t="s">
        <v>279</v>
      </c>
      <c r="C38" s="260">
        <v>2077</v>
      </c>
      <c r="D38" s="261">
        <v>1276</v>
      </c>
      <c r="E38" s="262">
        <f t="shared" si="0"/>
        <v>0.61434761675493499</v>
      </c>
    </row>
    <row r="39" spans="1:5" ht="15" x14ac:dyDescent="0.25">
      <c r="A39" s="263">
        <v>3419</v>
      </c>
      <c r="B39" s="280" t="s">
        <v>250</v>
      </c>
      <c r="C39" s="263">
        <v>100</v>
      </c>
      <c r="D39" s="264">
        <v>49</v>
      </c>
      <c r="E39" s="265">
        <f t="shared" si="0"/>
        <v>0.49</v>
      </c>
    </row>
    <row r="40" spans="1:5" ht="15" x14ac:dyDescent="0.25">
      <c r="A40" s="263">
        <v>5602</v>
      </c>
      <c r="B40" s="280" t="s">
        <v>311</v>
      </c>
      <c r="C40" s="263">
        <v>1068</v>
      </c>
      <c r="D40" s="264">
        <v>522</v>
      </c>
      <c r="E40" s="265">
        <f t="shared" si="0"/>
        <v>0.4887640449438202</v>
      </c>
    </row>
    <row r="41" spans="1:5" ht="15" x14ac:dyDescent="0.25">
      <c r="A41" s="263">
        <v>3413</v>
      </c>
      <c r="B41" s="280" t="s">
        <v>247</v>
      </c>
      <c r="C41" s="263">
        <v>91</v>
      </c>
      <c r="D41" s="264">
        <v>43</v>
      </c>
      <c r="E41" s="265">
        <f t="shared" si="0"/>
        <v>0.47252747252747251</v>
      </c>
    </row>
    <row r="42" spans="1:5" ht="15" x14ac:dyDescent="0.25">
      <c r="A42" s="263">
        <v>5401</v>
      </c>
      <c r="B42" s="280" t="s">
        <v>289</v>
      </c>
      <c r="C42" s="263">
        <v>1430</v>
      </c>
      <c r="D42" s="264">
        <v>644</v>
      </c>
      <c r="E42" s="265">
        <f t="shared" si="0"/>
        <v>0.45034965034965035</v>
      </c>
    </row>
    <row r="43" spans="1:5" ht="15" x14ac:dyDescent="0.25">
      <c r="A43" s="263">
        <v>1502</v>
      </c>
      <c r="B43" s="280" t="s">
        <v>281</v>
      </c>
      <c r="C43" s="263">
        <v>698</v>
      </c>
      <c r="D43" s="264">
        <v>309</v>
      </c>
      <c r="E43" s="265">
        <f t="shared" si="0"/>
        <v>0.44269340974212035</v>
      </c>
    </row>
    <row r="44" spans="1:5" ht="15" x14ac:dyDescent="0.25">
      <c r="A44" s="263">
        <v>302</v>
      </c>
      <c r="B44" s="280" t="s">
        <v>260</v>
      </c>
      <c r="C44" s="263">
        <v>174</v>
      </c>
      <c r="D44" s="264">
        <v>73</v>
      </c>
      <c r="E44" s="265">
        <f t="shared" si="0"/>
        <v>0.41954022988505746</v>
      </c>
    </row>
    <row r="45" spans="1:5" ht="15" x14ac:dyDescent="0.25">
      <c r="A45" s="263">
        <v>3102</v>
      </c>
      <c r="B45" s="280" t="s">
        <v>306</v>
      </c>
      <c r="C45" s="263">
        <v>1910</v>
      </c>
      <c r="D45" s="264">
        <v>792</v>
      </c>
      <c r="E45" s="265">
        <f t="shared" si="0"/>
        <v>0.41465968586387436</v>
      </c>
    </row>
    <row r="46" spans="1:5" ht="15" x14ac:dyDescent="0.25">
      <c r="A46" s="263">
        <v>3408</v>
      </c>
      <c r="B46" s="280" t="s">
        <v>305</v>
      </c>
      <c r="C46" s="263">
        <v>595</v>
      </c>
      <c r="D46" s="264">
        <v>237</v>
      </c>
      <c r="E46" s="265">
        <f t="shared" si="0"/>
        <v>0.39831932773109241</v>
      </c>
    </row>
    <row r="47" spans="1:5" ht="30" x14ac:dyDescent="0.25">
      <c r="A47" s="263">
        <v>5716</v>
      </c>
      <c r="B47" s="280" t="s">
        <v>303</v>
      </c>
      <c r="C47" s="263">
        <v>455</v>
      </c>
      <c r="D47" s="264">
        <v>161</v>
      </c>
      <c r="E47" s="265">
        <f t="shared" si="0"/>
        <v>0.35384615384615387</v>
      </c>
    </row>
    <row r="48" spans="1:5" ht="15" x14ac:dyDescent="0.25">
      <c r="A48" s="263">
        <v>2702</v>
      </c>
      <c r="B48" s="280" t="s">
        <v>257</v>
      </c>
      <c r="C48" s="263">
        <v>145</v>
      </c>
      <c r="D48" s="264">
        <v>50</v>
      </c>
      <c r="E48" s="265">
        <f t="shared" si="0"/>
        <v>0.34482758620689657</v>
      </c>
    </row>
    <row r="49" spans="1:5" ht="15" x14ac:dyDescent="0.25">
      <c r="A49" s="263">
        <v>902</v>
      </c>
      <c r="B49" s="280" t="s">
        <v>288</v>
      </c>
      <c r="C49" s="263">
        <v>1064</v>
      </c>
      <c r="D49" s="263">
        <v>295</v>
      </c>
      <c r="E49" s="265">
        <f t="shared" si="0"/>
        <v>0.27725563909774437</v>
      </c>
    </row>
    <row r="50" spans="1:5" ht="15" x14ac:dyDescent="0.25">
      <c r="A50" s="263">
        <v>6002</v>
      </c>
      <c r="B50" s="280" t="s">
        <v>292</v>
      </c>
      <c r="C50" s="263">
        <v>5629</v>
      </c>
      <c r="D50" s="264">
        <v>1541</v>
      </c>
      <c r="E50" s="265">
        <f t="shared" si="0"/>
        <v>0.27376088115118136</v>
      </c>
    </row>
    <row r="51" spans="1:5" ht="15" x14ac:dyDescent="0.25">
      <c r="A51" s="263">
        <v>4023</v>
      </c>
      <c r="B51" s="280" t="s">
        <v>243</v>
      </c>
      <c r="C51" s="263">
        <v>849</v>
      </c>
      <c r="D51" s="264">
        <v>232</v>
      </c>
      <c r="E51" s="265">
        <f t="shared" si="0"/>
        <v>0.27326266195524146</v>
      </c>
    </row>
    <row r="52" spans="1:5" ht="15" x14ac:dyDescent="0.25">
      <c r="A52" s="247">
        <v>4022</v>
      </c>
      <c r="B52" s="281" t="s">
        <v>244</v>
      </c>
      <c r="C52" s="247">
        <v>1951</v>
      </c>
      <c r="D52" s="249">
        <v>468</v>
      </c>
      <c r="E52" s="250">
        <f t="shared" si="0"/>
        <v>0.23987698616094311</v>
      </c>
    </row>
    <row r="53" spans="1:5" ht="15" x14ac:dyDescent="0.25">
      <c r="A53" s="247">
        <v>5002</v>
      </c>
      <c r="B53" s="281" t="s">
        <v>317</v>
      </c>
      <c r="C53" s="247">
        <v>3101</v>
      </c>
      <c r="D53" s="249">
        <v>688</v>
      </c>
      <c r="E53" s="250">
        <f t="shared" si="0"/>
        <v>0.22186391486617221</v>
      </c>
    </row>
    <row r="54" spans="1:5" ht="15" x14ac:dyDescent="0.25">
      <c r="A54" s="247">
        <v>2002</v>
      </c>
      <c r="B54" s="281" t="s">
        <v>290</v>
      </c>
      <c r="C54" s="247">
        <v>559</v>
      </c>
      <c r="D54" s="249">
        <v>105</v>
      </c>
      <c r="E54" s="250">
        <f t="shared" si="0"/>
        <v>0.18783542039355994</v>
      </c>
    </row>
    <row r="55" spans="1:5" ht="15" x14ac:dyDescent="0.25">
      <c r="A55" s="247">
        <v>2102</v>
      </c>
      <c r="B55" s="281" t="s">
        <v>280</v>
      </c>
      <c r="C55" s="247">
        <v>149</v>
      </c>
      <c r="D55" s="249">
        <v>26</v>
      </c>
      <c r="E55" s="250">
        <f t="shared" si="0"/>
        <v>0.17449664429530201</v>
      </c>
    </row>
    <row r="56" spans="1:5" ht="15" x14ac:dyDescent="0.25">
      <c r="A56" s="247">
        <v>5705</v>
      </c>
      <c r="B56" s="281" t="s">
        <v>276</v>
      </c>
      <c r="C56" s="247">
        <v>150</v>
      </c>
      <c r="D56" s="249">
        <v>21</v>
      </c>
      <c r="E56" s="250">
        <f t="shared" si="0"/>
        <v>0.14000000000000001</v>
      </c>
    </row>
    <row r="57" spans="1:5" ht="15" x14ac:dyDescent="0.25">
      <c r="A57" s="247">
        <v>202</v>
      </c>
      <c r="B57" s="281" t="s">
        <v>267</v>
      </c>
      <c r="C57" s="247">
        <v>504</v>
      </c>
      <c r="D57" s="249">
        <v>64</v>
      </c>
      <c r="E57" s="250">
        <f t="shared" si="0"/>
        <v>0.12698412698412698</v>
      </c>
    </row>
    <row r="58" spans="1:5" ht="15" x14ac:dyDescent="0.25">
      <c r="A58" s="247">
        <v>6004</v>
      </c>
      <c r="B58" s="281" t="s">
        <v>254</v>
      </c>
      <c r="C58" s="247">
        <v>70</v>
      </c>
      <c r="D58" s="249">
        <v>7</v>
      </c>
      <c r="E58" s="250">
        <f t="shared" si="0"/>
        <v>0.1</v>
      </c>
    </row>
    <row r="59" spans="1:5" ht="15" x14ac:dyDescent="0.25">
      <c r="A59" s="247">
        <v>3002</v>
      </c>
      <c r="B59" s="281" t="s">
        <v>278</v>
      </c>
      <c r="C59" s="247">
        <v>737</v>
      </c>
      <c r="D59" s="249">
        <v>63</v>
      </c>
      <c r="E59" s="250">
        <f t="shared" si="0"/>
        <v>8.5481682496607869E-2</v>
      </c>
    </row>
    <row r="60" spans="1:5" ht="15" x14ac:dyDescent="0.25">
      <c r="A60" s="247">
        <v>502</v>
      </c>
      <c r="B60" s="281" t="s">
        <v>259</v>
      </c>
      <c r="C60" s="247">
        <v>223</v>
      </c>
      <c r="D60" s="249">
        <v>18</v>
      </c>
      <c r="E60" s="250">
        <f t="shared" si="0"/>
        <v>8.0717488789237665E-2</v>
      </c>
    </row>
    <row r="61" spans="1:5" ht="15" x14ac:dyDescent="0.25">
      <c r="A61" s="247">
        <v>5207</v>
      </c>
      <c r="B61" s="281" t="s">
        <v>294</v>
      </c>
      <c r="C61" s="247">
        <v>842</v>
      </c>
      <c r="D61" s="249">
        <v>66</v>
      </c>
      <c r="E61" s="250">
        <f t="shared" si="0"/>
        <v>7.8384798099762468E-2</v>
      </c>
    </row>
    <row r="62" spans="1:5" ht="30" x14ac:dyDescent="0.25">
      <c r="A62" s="247">
        <v>5903</v>
      </c>
      <c r="B62" s="281" t="s">
        <v>285</v>
      </c>
      <c r="C62" s="247">
        <v>206</v>
      </c>
      <c r="D62" s="249">
        <v>15</v>
      </c>
      <c r="E62" s="250">
        <f t="shared" si="0"/>
        <v>7.281553398058252E-2</v>
      </c>
    </row>
    <row r="63" spans="1:5" ht="15" x14ac:dyDescent="0.25">
      <c r="A63" s="247">
        <v>1702</v>
      </c>
      <c r="B63" s="281" t="s">
        <v>302</v>
      </c>
      <c r="C63" s="247">
        <v>873</v>
      </c>
      <c r="D63" s="249">
        <v>34</v>
      </c>
      <c r="E63" s="250">
        <f t="shared" si="0"/>
        <v>3.8946162657502864E-2</v>
      </c>
    </row>
    <row r="64" spans="1:5" ht="15" x14ac:dyDescent="0.25">
      <c r="A64" s="247">
        <v>3422</v>
      </c>
      <c r="B64" s="281" t="s">
        <v>274</v>
      </c>
      <c r="C64" s="247">
        <v>61</v>
      </c>
      <c r="D64" s="249">
        <v>2</v>
      </c>
      <c r="E64" s="250">
        <f t="shared" si="0"/>
        <v>3.2786885245901641E-2</v>
      </c>
    </row>
    <row r="65" spans="1:5" ht="15" x14ac:dyDescent="0.25">
      <c r="A65" s="247">
        <v>5721</v>
      </c>
      <c r="B65" s="281" t="s">
        <v>308</v>
      </c>
      <c r="C65" s="247">
        <v>242</v>
      </c>
      <c r="D65" s="249">
        <v>6</v>
      </c>
      <c r="E65" s="250">
        <f t="shared" si="0"/>
        <v>2.4793388429752067E-2</v>
      </c>
    </row>
    <row r="66" spans="1:5" ht="15" x14ac:dyDescent="0.25">
      <c r="A66" s="247">
        <v>3501</v>
      </c>
      <c r="B66" s="281" t="s">
        <v>271</v>
      </c>
      <c r="C66" s="247">
        <v>1249</v>
      </c>
      <c r="D66" s="249">
        <v>17</v>
      </c>
      <c r="E66" s="250">
        <f t="shared" si="0"/>
        <v>1.3610888710968775E-2</v>
      </c>
    </row>
    <row r="67" spans="1:5" ht="15" x14ac:dyDescent="0.25">
      <c r="A67" s="247">
        <v>6016</v>
      </c>
      <c r="B67" s="281" t="s">
        <v>296</v>
      </c>
      <c r="C67" s="247">
        <v>3731</v>
      </c>
      <c r="D67" s="249">
        <v>38</v>
      </c>
      <c r="E67" s="250">
        <f t="shared" si="0"/>
        <v>1.0184937014205307E-2</v>
      </c>
    </row>
    <row r="68" spans="1:5" ht="15" x14ac:dyDescent="0.25">
      <c r="A68" s="247">
        <v>5018</v>
      </c>
      <c r="B68" s="281" t="s">
        <v>241</v>
      </c>
      <c r="C68" s="247">
        <v>753</v>
      </c>
      <c r="D68" s="249">
        <v>7</v>
      </c>
      <c r="E68" s="250">
        <f t="shared" si="0"/>
        <v>9.2961487383798145E-3</v>
      </c>
    </row>
    <row r="69" spans="1:5" ht="15" x14ac:dyDescent="0.25">
      <c r="A69" s="247">
        <v>5113</v>
      </c>
      <c r="B69" s="281" t="s">
        <v>286</v>
      </c>
      <c r="C69" s="247">
        <v>276</v>
      </c>
      <c r="D69" s="249">
        <v>2</v>
      </c>
      <c r="E69" s="250">
        <f t="shared" si="0"/>
        <v>7.246376811594203E-3</v>
      </c>
    </row>
    <row r="70" spans="1:5" ht="15" x14ac:dyDescent="0.25">
      <c r="A70" s="247">
        <v>2502</v>
      </c>
      <c r="B70" s="281" t="s">
        <v>299</v>
      </c>
      <c r="C70" s="247">
        <v>196</v>
      </c>
      <c r="D70" s="249">
        <v>1</v>
      </c>
      <c r="E70" s="250">
        <f t="shared" si="0"/>
        <v>5.1020408163265302E-3</v>
      </c>
    </row>
    <row r="71" spans="1:5" ht="15" x14ac:dyDescent="0.25">
      <c r="A71" s="247">
        <v>5715</v>
      </c>
      <c r="B71" s="281" t="s">
        <v>312</v>
      </c>
      <c r="C71" s="247">
        <v>399</v>
      </c>
      <c r="D71" s="249">
        <v>2</v>
      </c>
      <c r="E71" s="250">
        <f t="shared" si="0"/>
        <v>5.0125313283208017E-3</v>
      </c>
    </row>
    <row r="72" spans="1:5" ht="15" x14ac:dyDescent="0.25">
      <c r="A72" s="247">
        <v>6011</v>
      </c>
      <c r="B72" s="281" t="s">
        <v>249</v>
      </c>
      <c r="C72" s="247">
        <v>695</v>
      </c>
      <c r="D72" s="249">
        <v>3</v>
      </c>
      <c r="E72" s="250">
        <f t="shared" si="0"/>
        <v>4.3165467625899279E-3</v>
      </c>
    </row>
    <row r="73" spans="1:5" ht="15" x14ac:dyDescent="0.25">
      <c r="A73" s="247">
        <v>1802</v>
      </c>
      <c r="B73" s="281" t="s">
        <v>258</v>
      </c>
      <c r="C73" s="247">
        <v>293</v>
      </c>
      <c r="D73" s="249">
        <v>1</v>
      </c>
      <c r="E73" s="250">
        <f t="shared" si="0"/>
        <v>3.4129692832764505E-3</v>
      </c>
    </row>
    <row r="74" spans="1:5" ht="15" x14ac:dyDescent="0.25">
      <c r="A74" s="247">
        <v>1202</v>
      </c>
      <c r="B74" s="281" t="s">
        <v>255</v>
      </c>
      <c r="C74" s="247">
        <v>679</v>
      </c>
      <c r="D74" s="249">
        <v>2</v>
      </c>
      <c r="E74" s="250">
        <f t="shared" si="0"/>
        <v>2.9455081001472753E-3</v>
      </c>
    </row>
    <row r="75" spans="1:5" ht="15" x14ac:dyDescent="0.25">
      <c r="A75" s="247">
        <v>3409</v>
      </c>
      <c r="B75" s="281" t="s">
        <v>272</v>
      </c>
      <c r="C75" s="247">
        <v>2247</v>
      </c>
      <c r="D75" s="249">
        <v>6</v>
      </c>
      <c r="E75" s="250">
        <f t="shared" si="0"/>
        <v>2.6702269692923898E-3</v>
      </c>
    </row>
    <row r="76" spans="1:5" ht="30" x14ac:dyDescent="0.25">
      <c r="A76" s="247">
        <v>5306</v>
      </c>
      <c r="B76" s="281" t="s">
        <v>293</v>
      </c>
      <c r="C76" s="247">
        <v>1023</v>
      </c>
      <c r="D76" s="249">
        <v>2</v>
      </c>
      <c r="E76" s="250">
        <f t="shared" si="0"/>
        <v>1.9550342130987292E-3</v>
      </c>
    </row>
    <row r="77" spans="1:5" ht="15" x14ac:dyDescent="0.25">
      <c r="A77" s="247">
        <v>4021</v>
      </c>
      <c r="B77" s="281" t="s">
        <v>245</v>
      </c>
      <c r="C77" s="247">
        <v>1702</v>
      </c>
      <c r="D77" s="249">
        <v>3</v>
      </c>
      <c r="E77" s="250">
        <f t="shared" si="0"/>
        <v>1.7626321974148062E-3</v>
      </c>
    </row>
    <row r="78" spans="1:5" ht="15" x14ac:dyDescent="0.25">
      <c r="A78" s="247">
        <v>6007</v>
      </c>
      <c r="B78" s="281" t="s">
        <v>341</v>
      </c>
      <c r="C78" s="247">
        <v>2282</v>
      </c>
      <c r="D78" s="249">
        <v>1</v>
      </c>
      <c r="E78" s="250">
        <f t="shared" si="0"/>
        <v>4.3821209465381246E-4</v>
      </c>
    </row>
    <row r="79" spans="1:5" ht="15" x14ac:dyDescent="0.25">
      <c r="A79" s="266">
        <v>4024</v>
      </c>
      <c r="B79" s="282" t="s">
        <v>283</v>
      </c>
      <c r="C79" s="266">
        <v>7490</v>
      </c>
      <c r="D79" s="267">
        <v>1</v>
      </c>
      <c r="E79" s="268">
        <f t="shared" si="0"/>
        <v>1.3351134846461949E-4</v>
      </c>
    </row>
    <row r="80" spans="1:5" ht="15" x14ac:dyDescent="0.25">
      <c r="A80" s="266">
        <v>3412</v>
      </c>
      <c r="B80" s="282" t="s">
        <v>248</v>
      </c>
      <c r="C80" s="266">
        <v>48</v>
      </c>
      <c r="D80" s="267">
        <v>0</v>
      </c>
      <c r="E80" s="268">
        <f t="shared" ref="E80:E88" si="1">D80/C80</f>
        <v>0</v>
      </c>
    </row>
    <row r="81" spans="1:5" ht="15" x14ac:dyDescent="0.25">
      <c r="A81" s="266">
        <v>4018</v>
      </c>
      <c r="B81" s="282" t="s">
        <v>246</v>
      </c>
      <c r="C81" s="266">
        <v>842</v>
      </c>
      <c r="D81" s="267">
        <v>0</v>
      </c>
      <c r="E81" s="268">
        <f t="shared" si="1"/>
        <v>0</v>
      </c>
    </row>
    <row r="82" spans="1:5" ht="15" x14ac:dyDescent="0.25">
      <c r="A82" s="266">
        <v>4026</v>
      </c>
      <c r="B82" s="282" t="s">
        <v>256</v>
      </c>
      <c r="C82" s="266">
        <v>188</v>
      </c>
      <c r="D82" s="267">
        <v>0</v>
      </c>
      <c r="E82" s="268">
        <f t="shared" si="1"/>
        <v>0</v>
      </c>
    </row>
    <row r="83" spans="1:5" ht="15" x14ac:dyDescent="0.25">
      <c r="A83" s="266">
        <v>4098</v>
      </c>
      <c r="B83" s="282" t="s">
        <v>282</v>
      </c>
      <c r="C83" s="266">
        <v>363</v>
      </c>
      <c r="D83" s="267">
        <v>0</v>
      </c>
      <c r="E83" s="268">
        <f t="shared" si="1"/>
        <v>0</v>
      </c>
    </row>
    <row r="84" spans="1:5" ht="15" x14ac:dyDescent="0.25">
      <c r="A84" s="266">
        <v>4099</v>
      </c>
      <c r="B84" s="282" t="s">
        <v>291</v>
      </c>
      <c r="C84" s="266">
        <v>252</v>
      </c>
      <c r="D84" s="267">
        <v>0</v>
      </c>
      <c r="E84" s="268">
        <f t="shared" si="1"/>
        <v>0</v>
      </c>
    </row>
    <row r="85" spans="1:5" ht="15" x14ac:dyDescent="0.25">
      <c r="A85" s="266">
        <v>5017</v>
      </c>
      <c r="B85" s="282" t="s">
        <v>300</v>
      </c>
      <c r="C85" s="266">
        <v>1973</v>
      </c>
      <c r="D85" s="267">
        <v>0</v>
      </c>
      <c r="E85" s="268">
        <f t="shared" si="1"/>
        <v>0</v>
      </c>
    </row>
    <row r="86" spans="1:5" ht="15" x14ac:dyDescent="0.25">
      <c r="A86" s="266">
        <v>5201</v>
      </c>
      <c r="B86" s="282" t="s">
        <v>307</v>
      </c>
      <c r="C86" s="266">
        <v>11</v>
      </c>
      <c r="D86" s="267">
        <v>0</v>
      </c>
      <c r="E86" s="268">
        <f t="shared" si="1"/>
        <v>0</v>
      </c>
    </row>
    <row r="87" spans="1:5" ht="15" x14ac:dyDescent="0.25">
      <c r="A87" s="266">
        <v>5702</v>
      </c>
      <c r="B87" s="282" t="s">
        <v>262</v>
      </c>
      <c r="C87" s="266">
        <v>121</v>
      </c>
      <c r="D87" s="267">
        <v>0</v>
      </c>
      <c r="E87" s="268">
        <f t="shared" si="1"/>
        <v>0</v>
      </c>
    </row>
    <row r="88" spans="1:5" ht="15" x14ac:dyDescent="0.25">
      <c r="A88" s="266">
        <v>6021</v>
      </c>
      <c r="B88" s="282" t="s">
        <v>237</v>
      </c>
      <c r="C88" s="266">
        <v>1828</v>
      </c>
      <c r="D88" s="267">
        <v>0</v>
      </c>
      <c r="E88" s="268">
        <f t="shared" si="1"/>
        <v>0</v>
      </c>
    </row>
  </sheetData>
  <mergeCells count="1">
    <mergeCell ref="A1:E1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рейтинг МО на 01.03.2021</vt:lpstr>
      <vt:lpstr>ИПРА</vt:lpstr>
      <vt:lpstr>ФТМК</vt:lpstr>
      <vt:lpstr>ЭЛН на 01.03.2021</vt:lpstr>
      <vt:lpstr>МСЭ</vt:lpstr>
      <vt:lpstr>ф. 057 01.02.2021 - 01.03.2021 </vt:lpstr>
      <vt:lpstr>HSP 01.02.2021- 28.02.2021</vt:lpstr>
      <vt:lpstr>МСЭ!Заголовки_для_печати</vt:lpstr>
      <vt:lpstr>'рейтинг МО на 01.03.2021'!Заголовки_для_печати</vt:lpstr>
      <vt:lpstr>МСЭ!Область_печати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Лютиков Павел Анатольевич</dc:creator>
  <cp:lastModifiedBy>Михеева Виолетта Викторовна</cp:lastModifiedBy>
  <cp:lastPrinted>2021-03-11T07:50:53Z</cp:lastPrinted>
  <dcterms:created xsi:type="dcterms:W3CDTF">2020-05-27T12:58:33Z</dcterms:created>
  <dcterms:modified xsi:type="dcterms:W3CDTF">2021-03-11T09:02:51Z</dcterms:modified>
</cp:coreProperties>
</file>