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тдел развития телемедицины и интернет-ресурсов\ЭЛН,ИПРА,ЭЦП,Телемедицина\данные на 01.11.2019\"/>
    </mc:Choice>
  </mc:AlternateContent>
  <bookViews>
    <workbookView xWindow="0" yWindow="0" windowWidth="28800" windowHeight="11535" activeTab="4"/>
  </bookViews>
  <sheets>
    <sheet name="рейтинг МО на 01.11.2019" sheetId="11" r:id="rId1"/>
    <sheet name="ЭЛН на 01.10 " sheetId="8" r:id="rId2"/>
    <sheet name="ИПРА" sheetId="6" r:id="rId3"/>
    <sheet name="ЭП" sheetId="5" r:id="rId4"/>
    <sheet name="телемедицинские консультации" sheetId="9" r:id="rId5"/>
    <sheet name="Паллиативная МП" sheetId="13" r:id="rId6"/>
  </sheets>
  <definedNames>
    <definedName name="_xlnm._FilterDatabase" localSheetId="2" hidden="1">ИПРА!$A$3:$K$69</definedName>
    <definedName name="_xlnm._FilterDatabase" localSheetId="5" hidden="1">'Паллиативная МП'!$A$4:$BN$70</definedName>
    <definedName name="_xlnm._FilterDatabase" localSheetId="0" hidden="1">'рейтинг МО на 01.11.2019'!$A$2:$J$107</definedName>
    <definedName name="_xlnm._FilterDatabase" localSheetId="4" hidden="1">'телемедицинские консультации'!$A$4:$AC$4</definedName>
    <definedName name="_xlnm._FilterDatabase" localSheetId="1" hidden="1">'ЭЛН на 01.10 '!$A$3:$Y$3</definedName>
    <definedName name="_xlnm._FilterDatabase" localSheetId="3" hidden="1">ЭП!$B$3:$N$3</definedName>
    <definedName name="стат" localSheetId="0">#REF!</definedName>
    <definedName name="стат" localSheetId="1">#REF!</definedName>
    <definedName name="стат">#REF!</definedName>
    <definedName name="ЭЛЛН" localSheetId="0">#REF!</definedName>
    <definedName name="ЭЛЛ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8" l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3" i="8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4" i="6"/>
  <c r="A5" i="6" s="1"/>
  <c r="A7" i="6"/>
  <c r="A8" i="6" s="1"/>
  <c r="A9" i="6" s="1"/>
  <c r="A10" i="6" s="1"/>
  <c r="A11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2" i="6" s="1"/>
  <c r="A33" i="6" s="1"/>
  <c r="A34" i="6" s="1"/>
  <c r="A35" i="6" s="1"/>
  <c r="A36" i="6" s="1"/>
  <c r="A38" i="6"/>
  <c r="A39" i="6" s="1"/>
  <c r="A40" i="6" s="1"/>
  <c r="A41" i="6" s="1"/>
  <c r="A42" i="6" s="1"/>
  <c r="A43" i="6" s="1"/>
  <c r="A64" i="6"/>
  <c r="A65" i="6" s="1"/>
  <c r="A66" i="6" s="1"/>
  <c r="A67" i="6" s="1"/>
  <c r="A68" i="6" s="1"/>
  <c r="A69" i="6" s="1"/>
  <c r="A45" i="6" l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44" i="6"/>
  <c r="Y10" i="9"/>
  <c r="X10" i="9"/>
  <c r="AA11" i="9" l="1"/>
  <c r="Z11" i="9"/>
  <c r="AC5" i="9" l="1"/>
  <c r="AC7" i="9"/>
  <c r="AC15" i="9"/>
  <c r="AC6" i="9"/>
  <c r="AC14" i="9"/>
  <c r="AC9" i="9"/>
  <c r="AC13" i="9"/>
  <c r="AC12" i="9"/>
  <c r="AC8" i="9"/>
  <c r="AC10" i="9"/>
  <c r="AC11" i="9"/>
  <c r="K4" i="6" l="1"/>
  <c r="K40" i="6"/>
  <c r="K48" i="6"/>
  <c r="K69" i="6"/>
  <c r="K42" i="6"/>
  <c r="K68" i="6"/>
  <c r="K47" i="6"/>
  <c r="K67" i="6"/>
  <c r="K66" i="6"/>
  <c r="K43" i="6"/>
  <c r="K65" i="6"/>
  <c r="K44" i="6"/>
  <c r="K39" i="6"/>
  <c r="K6" i="6"/>
  <c r="K22" i="6"/>
  <c r="K21" i="6"/>
  <c r="K20" i="6"/>
  <c r="K64" i="6"/>
  <c r="K55" i="6"/>
  <c r="K63" i="6"/>
  <c r="K36" i="6"/>
  <c r="K51" i="6"/>
  <c r="K49" i="6"/>
  <c r="K50" i="6"/>
  <c r="K62" i="6"/>
  <c r="K61" i="6"/>
  <c r="K35" i="6"/>
  <c r="K60" i="6"/>
  <c r="K59" i="6"/>
  <c r="K34" i="6"/>
  <c r="K45" i="6"/>
  <c r="K58" i="6"/>
  <c r="K57" i="6"/>
  <c r="K10" i="6"/>
  <c r="K32" i="6"/>
  <c r="K5" i="6"/>
  <c r="K52" i="6"/>
  <c r="K53" i="6"/>
  <c r="K41" i="6"/>
  <c r="K56" i="6"/>
  <c r="K54" i="6"/>
  <c r="K33" i="6"/>
  <c r="K46" i="6"/>
  <c r="K38" i="6"/>
  <c r="K37" i="6"/>
  <c r="N7" i="5" l="1"/>
  <c r="N105" i="5"/>
  <c r="N104" i="5"/>
  <c r="N103" i="5"/>
  <c r="N102" i="5"/>
  <c r="N83" i="5"/>
  <c r="N101" i="5"/>
  <c r="N100" i="5"/>
  <c r="N87" i="5"/>
  <c r="N42" i="5"/>
  <c r="N99" i="5"/>
  <c r="N67" i="5"/>
  <c r="N51" i="5"/>
  <c r="N98" i="5"/>
  <c r="N23" i="5"/>
  <c r="N64" i="5"/>
  <c r="N44" i="5"/>
  <c r="N61" i="5"/>
  <c r="N4" i="5"/>
  <c r="N66" i="5"/>
  <c r="N48" i="5"/>
  <c r="N84" i="5"/>
  <c r="N53" i="5"/>
  <c r="N15" i="5"/>
  <c r="N38" i="5"/>
  <c r="N33" i="5"/>
  <c r="N41" i="5"/>
  <c r="N18" i="5"/>
  <c r="N36" i="5"/>
  <c r="N78" i="5"/>
  <c r="N72" i="5"/>
  <c r="N22" i="5"/>
  <c r="N52" i="5"/>
  <c r="N68" i="5"/>
  <c r="N56" i="5"/>
  <c r="N97" i="5"/>
  <c r="N82" i="5"/>
  <c r="N9" i="5"/>
  <c r="N12" i="5"/>
  <c r="N70" i="5"/>
  <c r="N77" i="5"/>
  <c r="N89" i="5"/>
  <c r="N10" i="5"/>
  <c r="N96" i="5"/>
  <c r="N69" i="5"/>
  <c r="N27" i="5"/>
  <c r="N19" i="5"/>
  <c r="N94" i="5"/>
  <c r="N26" i="5"/>
  <c r="N32" i="5"/>
  <c r="N86" i="5"/>
  <c r="N81" i="5"/>
  <c r="N8" i="5"/>
  <c r="N20" i="5"/>
  <c r="N6" i="5"/>
  <c r="N21" i="5"/>
  <c r="N50" i="5"/>
  <c r="N79" i="5"/>
  <c r="N25" i="5"/>
  <c r="N29" i="5"/>
  <c r="N11" i="5"/>
  <c r="N14" i="5"/>
  <c r="N30" i="5"/>
  <c r="N58" i="5"/>
  <c r="N59" i="5"/>
  <c r="N65" i="5"/>
  <c r="N93" i="5"/>
  <c r="N43" i="5"/>
  <c r="N76" i="5"/>
  <c r="N39" i="5"/>
  <c r="N54" i="5"/>
  <c r="N24" i="5"/>
  <c r="N13" i="5"/>
  <c r="N35" i="5"/>
  <c r="N75" i="5"/>
  <c r="N40" i="5"/>
  <c r="N57" i="5"/>
  <c r="N16" i="5"/>
  <c r="N63" i="5"/>
  <c r="N47" i="5"/>
  <c r="N31" i="5"/>
  <c r="N92" i="5"/>
  <c r="N5" i="5"/>
  <c r="N73" i="5"/>
  <c r="N91" i="5"/>
  <c r="N55" i="5"/>
  <c r="N85" i="5"/>
  <c r="N49" i="5"/>
  <c r="N28" i="5"/>
  <c r="N17" i="5"/>
  <c r="N80" i="5"/>
  <c r="N74" i="5"/>
  <c r="N34" i="5"/>
  <c r="N62" i="5"/>
  <c r="N88" i="5"/>
  <c r="N60" i="5"/>
  <c r="N37" i="5"/>
  <c r="N46" i="5"/>
  <c r="N45" i="5"/>
  <c r="N90" i="5"/>
  <c r="N71" i="5"/>
  <c r="X52" i="8" l="1"/>
  <c r="X101" i="8"/>
  <c r="X44" i="8"/>
  <c r="X69" i="8"/>
  <c r="X27" i="8"/>
  <c r="X17" i="8"/>
  <c r="X67" i="8"/>
  <c r="X60" i="8"/>
  <c r="X102" i="8"/>
  <c r="X94" i="8"/>
  <c r="X98" i="8"/>
  <c r="X70" i="8"/>
  <c r="X37" i="8"/>
  <c r="X35" i="8"/>
  <c r="X71" i="8"/>
  <c r="X81" i="8"/>
  <c r="X86" i="8"/>
  <c r="X76" i="8"/>
  <c r="X40" i="8"/>
  <c r="X28" i="8"/>
  <c r="X103" i="8"/>
  <c r="X49" i="8"/>
  <c r="X80" i="8"/>
  <c r="X84" i="8"/>
  <c r="X59" i="8"/>
  <c r="X82" i="8"/>
  <c r="X79" i="8"/>
  <c r="X54" i="8"/>
  <c r="X95" i="8"/>
  <c r="X51" i="8"/>
  <c r="X93" i="8"/>
  <c r="X85" i="8"/>
  <c r="X58" i="8"/>
  <c r="X78" i="8"/>
  <c r="X87" i="8"/>
  <c r="X104" i="8"/>
  <c r="X100" i="8"/>
  <c r="X66" i="8"/>
  <c r="X63" i="8"/>
  <c r="X38" i="8"/>
  <c r="X89" i="8"/>
  <c r="X96" i="8"/>
  <c r="X26" i="8"/>
  <c r="X99" i="8"/>
  <c r="X31" i="8"/>
  <c r="X33" i="8"/>
  <c r="X91" i="8"/>
  <c r="X34" i="8"/>
  <c r="X90" i="8"/>
  <c r="X62" i="8"/>
  <c r="X68" i="8"/>
  <c r="X25" i="8"/>
  <c r="X74" i="8"/>
  <c r="X36" i="8"/>
  <c r="X65" i="8"/>
  <c r="X41" i="8"/>
  <c r="X83" i="8"/>
  <c r="X9" i="8"/>
  <c r="X12" i="8"/>
  <c r="X73" i="8"/>
  <c r="X18" i="8"/>
  <c r="X30" i="8"/>
  <c r="X23" i="8"/>
  <c r="X16" i="8"/>
  <c r="X8" i="8"/>
  <c r="X7" i="8"/>
  <c r="X15" i="8"/>
  <c r="X6" i="8"/>
  <c r="X22" i="8"/>
  <c r="X20" i="8"/>
  <c r="X11" i="8"/>
  <c r="X55" i="8"/>
  <c r="X4" i="8"/>
  <c r="X10" i="8"/>
  <c r="X50" i="8"/>
  <c r="X14" i="8"/>
  <c r="X46" i="8"/>
  <c r="X97" i="8"/>
  <c r="X21" i="8"/>
  <c r="X32" i="8"/>
  <c r="X13" i="8"/>
  <c r="X57" i="8"/>
  <c r="X19" i="8"/>
  <c r="X29" i="8"/>
  <c r="X53" i="8"/>
  <c r="X56" i="8"/>
  <c r="X39" i="8"/>
  <c r="X61" i="8"/>
  <c r="X43" i="8"/>
  <c r="X72" i="8"/>
  <c r="X45" i="8"/>
  <c r="X47" i="8"/>
  <c r="X64" i="8"/>
  <c r="X24" i="8"/>
  <c r="X77" i="8"/>
  <c r="X88" i="8"/>
  <c r="X75" i="8"/>
  <c r="X48" i="8"/>
  <c r="X92" i="8"/>
  <c r="X42" i="8"/>
  <c r="X5" i="8"/>
  <c r="U52" i="8"/>
  <c r="Y52" i="8" s="1"/>
  <c r="U101" i="8"/>
  <c r="Y101" i="8" s="1"/>
  <c r="U44" i="8"/>
  <c r="Y44" i="8" s="1"/>
  <c r="U69" i="8"/>
  <c r="Y69" i="8" s="1"/>
  <c r="U27" i="8"/>
  <c r="Y27" i="8" s="1"/>
  <c r="U17" i="8"/>
  <c r="Y17" i="8" s="1"/>
  <c r="U67" i="8"/>
  <c r="Y67" i="8" s="1"/>
  <c r="U60" i="8"/>
  <c r="Y60" i="8" s="1"/>
  <c r="U102" i="8"/>
  <c r="Y102" i="8" s="1"/>
  <c r="U94" i="8"/>
  <c r="Y94" i="8" s="1"/>
  <c r="U98" i="8"/>
  <c r="Y98" i="8" s="1"/>
  <c r="U70" i="8"/>
  <c r="Y70" i="8" s="1"/>
  <c r="U37" i="8"/>
  <c r="Y37" i="8" s="1"/>
  <c r="U35" i="8"/>
  <c r="Y35" i="8" s="1"/>
  <c r="U71" i="8"/>
  <c r="Y71" i="8" s="1"/>
  <c r="U81" i="8"/>
  <c r="Y81" i="8" s="1"/>
  <c r="U86" i="8"/>
  <c r="Y86" i="8" s="1"/>
  <c r="U76" i="8"/>
  <c r="Y76" i="8" s="1"/>
  <c r="U40" i="8"/>
  <c r="Y40" i="8" s="1"/>
  <c r="U28" i="8"/>
  <c r="Y28" i="8" s="1"/>
  <c r="U103" i="8"/>
  <c r="Y103" i="8" s="1"/>
  <c r="U49" i="8"/>
  <c r="Y49" i="8" s="1"/>
  <c r="U80" i="8"/>
  <c r="Y80" i="8" s="1"/>
  <c r="U84" i="8"/>
  <c r="Y84" i="8" s="1"/>
  <c r="U59" i="8"/>
  <c r="Y59" i="8" s="1"/>
  <c r="U82" i="8"/>
  <c r="Y82" i="8" s="1"/>
  <c r="U79" i="8"/>
  <c r="Y79" i="8" s="1"/>
  <c r="U54" i="8"/>
  <c r="Y54" i="8" s="1"/>
  <c r="U95" i="8"/>
  <c r="Y95" i="8" s="1"/>
  <c r="U51" i="8"/>
  <c r="Y51" i="8" s="1"/>
  <c r="U93" i="8"/>
  <c r="Y93" i="8" s="1"/>
  <c r="U85" i="8"/>
  <c r="Y85" i="8" s="1"/>
  <c r="U58" i="8"/>
  <c r="Y58" i="8" s="1"/>
  <c r="U78" i="8"/>
  <c r="Y78" i="8" s="1"/>
  <c r="U87" i="8"/>
  <c r="Y87" i="8" s="1"/>
  <c r="U104" i="8"/>
  <c r="U100" i="8"/>
  <c r="Y100" i="8" s="1"/>
  <c r="U66" i="8"/>
  <c r="Y66" i="8" s="1"/>
  <c r="U63" i="8"/>
  <c r="Y63" i="8" s="1"/>
  <c r="U38" i="8"/>
  <c r="Y38" i="8" s="1"/>
  <c r="U89" i="8"/>
  <c r="Y89" i="8" s="1"/>
  <c r="U96" i="8"/>
  <c r="Y96" i="8" s="1"/>
  <c r="U26" i="8"/>
  <c r="Y26" i="8" s="1"/>
  <c r="U99" i="8"/>
  <c r="Y99" i="8" s="1"/>
  <c r="U31" i="8"/>
  <c r="Y31" i="8" s="1"/>
  <c r="U33" i="8"/>
  <c r="Y33" i="8" s="1"/>
  <c r="U91" i="8"/>
  <c r="Y91" i="8" s="1"/>
  <c r="U34" i="8"/>
  <c r="Y34" i="8" s="1"/>
  <c r="U90" i="8"/>
  <c r="Y90" i="8" s="1"/>
  <c r="U62" i="8"/>
  <c r="Y62" i="8" s="1"/>
  <c r="U68" i="8"/>
  <c r="Y68" i="8" s="1"/>
  <c r="U25" i="8"/>
  <c r="Y25" i="8" s="1"/>
  <c r="U74" i="8"/>
  <c r="Y74" i="8" s="1"/>
  <c r="U36" i="8"/>
  <c r="Y36" i="8" s="1"/>
  <c r="U65" i="8"/>
  <c r="Y65" i="8" s="1"/>
  <c r="U41" i="8"/>
  <c r="Y41" i="8" s="1"/>
  <c r="U83" i="8"/>
  <c r="Y83" i="8" s="1"/>
  <c r="U9" i="8"/>
  <c r="Y9" i="8" s="1"/>
  <c r="U12" i="8"/>
  <c r="Y12" i="8" s="1"/>
  <c r="U73" i="8"/>
  <c r="Y73" i="8" s="1"/>
  <c r="U18" i="8"/>
  <c r="Y18" i="8" s="1"/>
  <c r="U30" i="8"/>
  <c r="Y30" i="8" s="1"/>
  <c r="U23" i="8"/>
  <c r="Y23" i="8" s="1"/>
  <c r="U16" i="8"/>
  <c r="Y16" i="8" s="1"/>
  <c r="U8" i="8"/>
  <c r="Y8" i="8" s="1"/>
  <c r="U7" i="8"/>
  <c r="Y7" i="8" s="1"/>
  <c r="U15" i="8"/>
  <c r="Y15" i="8" s="1"/>
  <c r="U6" i="8"/>
  <c r="Y6" i="8" s="1"/>
  <c r="U22" i="8"/>
  <c r="Y22" i="8" s="1"/>
  <c r="U20" i="8"/>
  <c r="Y20" i="8" s="1"/>
  <c r="U11" i="8"/>
  <c r="Y11" i="8" s="1"/>
  <c r="U55" i="8"/>
  <c r="Y55" i="8" s="1"/>
  <c r="U4" i="8"/>
  <c r="Y4" i="8" s="1"/>
  <c r="U10" i="8"/>
  <c r="Y10" i="8" s="1"/>
  <c r="U50" i="8"/>
  <c r="Y50" i="8" s="1"/>
  <c r="U14" i="8"/>
  <c r="Y14" i="8" s="1"/>
  <c r="U46" i="8"/>
  <c r="Y46" i="8" s="1"/>
  <c r="U97" i="8"/>
  <c r="Y97" i="8" s="1"/>
  <c r="U21" i="8"/>
  <c r="Y21" i="8" s="1"/>
  <c r="U32" i="8"/>
  <c r="Y32" i="8" s="1"/>
  <c r="U13" i="8"/>
  <c r="Y13" i="8" s="1"/>
  <c r="U57" i="8"/>
  <c r="Y57" i="8" s="1"/>
  <c r="U19" i="8"/>
  <c r="U29" i="8"/>
  <c r="Y29" i="8" s="1"/>
  <c r="U53" i="8"/>
  <c r="Y53" i="8" s="1"/>
  <c r="U56" i="8"/>
  <c r="Y56" i="8" s="1"/>
  <c r="U39" i="8"/>
  <c r="Y39" i="8" s="1"/>
  <c r="U61" i="8"/>
  <c r="Y61" i="8" s="1"/>
  <c r="U43" i="8"/>
  <c r="Y43" i="8" s="1"/>
  <c r="U72" i="8"/>
  <c r="Y72" i="8" s="1"/>
  <c r="U45" i="8"/>
  <c r="Y45" i="8" s="1"/>
  <c r="U47" i="8"/>
  <c r="Y47" i="8" s="1"/>
  <c r="U64" i="8"/>
  <c r="Y64" i="8" s="1"/>
  <c r="U24" i="8"/>
  <c r="Y24" i="8" s="1"/>
  <c r="U77" i="8"/>
  <c r="Y77" i="8" s="1"/>
  <c r="U88" i="8"/>
  <c r="Y88" i="8" s="1"/>
  <c r="U75" i="8"/>
  <c r="Y75" i="8" s="1"/>
  <c r="U48" i="8"/>
  <c r="Y48" i="8" s="1"/>
  <c r="U92" i="8"/>
  <c r="Y92" i="8" s="1"/>
  <c r="U42" i="8"/>
  <c r="Y42" i="8" s="1"/>
  <c r="U5" i="8"/>
  <c r="Y5" i="8" s="1"/>
  <c r="S5" i="8" l="1"/>
  <c r="S92" i="8"/>
  <c r="S75" i="8"/>
  <c r="S77" i="8"/>
  <c r="S64" i="8"/>
  <c r="S45" i="8"/>
  <c r="S43" i="8"/>
  <c r="S39" i="8"/>
  <c r="S53" i="8"/>
  <c r="S57" i="8"/>
  <c r="S32" i="8"/>
  <c r="S97" i="8"/>
  <c r="S14" i="8"/>
  <c r="S10" i="8"/>
  <c r="S55" i="8"/>
  <c r="S20" i="8"/>
  <c r="S6" i="8"/>
  <c r="S7" i="8"/>
  <c r="S16" i="8"/>
  <c r="S30" i="8"/>
  <c r="S73" i="8"/>
  <c r="S9" i="8"/>
  <c r="S41" i="8"/>
  <c r="S36" i="8"/>
  <c r="S25" i="8"/>
  <c r="S62" i="8"/>
  <c r="S34" i="8"/>
  <c r="S33" i="8"/>
  <c r="S99" i="8"/>
  <c r="S96" i="8"/>
  <c r="S38" i="8"/>
  <c r="S66" i="8"/>
  <c r="S104" i="8"/>
  <c r="S78" i="8"/>
  <c r="S85" i="8"/>
  <c r="S51" i="8"/>
  <c r="S54" i="8"/>
  <c r="S82" i="8"/>
  <c r="S84" i="8"/>
  <c r="S49" i="8"/>
  <c r="S28" i="8"/>
  <c r="S76" i="8"/>
  <c r="S81" i="8"/>
  <c r="S35" i="8"/>
  <c r="S70" i="8"/>
  <c r="S94" i="8"/>
  <c r="S60" i="8"/>
  <c r="S27" i="8"/>
  <c r="S44" i="8"/>
  <c r="S52" i="8"/>
  <c r="S19" i="8"/>
  <c r="Y19" i="8"/>
  <c r="S42" i="8"/>
  <c r="S48" i="8"/>
  <c r="S88" i="8"/>
  <c r="S24" i="8"/>
  <c r="S47" i="8"/>
  <c r="S72" i="8"/>
  <c r="S61" i="8"/>
  <c r="S56" i="8"/>
  <c r="S29" i="8"/>
  <c r="S13" i="8"/>
  <c r="S21" i="8"/>
  <c r="S46" i="8"/>
  <c r="S50" i="8"/>
  <c r="S4" i="8"/>
  <c r="S11" i="8"/>
  <c r="S22" i="8"/>
  <c r="S15" i="8"/>
  <c r="S8" i="8"/>
  <c r="S23" i="8"/>
  <c r="S18" i="8"/>
  <c r="S12" i="8"/>
  <c r="S83" i="8"/>
  <c r="S65" i="8"/>
  <c r="S74" i="8"/>
  <c r="S68" i="8"/>
  <c r="S90" i="8"/>
  <c r="S91" i="8"/>
  <c r="S31" i="8"/>
  <c r="S26" i="8"/>
  <c r="S89" i="8"/>
  <c r="S63" i="8"/>
  <c r="S100" i="8"/>
  <c r="S87" i="8"/>
  <c r="S58" i="8"/>
  <c r="S93" i="8"/>
  <c r="S95" i="8"/>
  <c r="S79" i="8"/>
  <c r="S59" i="8"/>
  <c r="S80" i="8"/>
  <c r="S103" i="8"/>
  <c r="S40" i="8"/>
  <c r="S86" i="8"/>
  <c r="S71" i="8"/>
  <c r="S37" i="8"/>
  <c r="S98" i="8"/>
  <c r="S102" i="8"/>
  <c r="S17" i="8"/>
  <c r="S69" i="8"/>
  <c r="S101" i="8"/>
  <c r="S67" i="8"/>
  <c r="L10" i="6" l="1"/>
  <c r="G71" i="5" l="1"/>
  <c r="I71" i="5" s="1"/>
  <c r="K71" i="5" s="1"/>
  <c r="L69" i="6" l="1"/>
  <c r="L67" i="6"/>
  <c r="L66" i="6"/>
  <c r="L65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4" i="6"/>
  <c r="L43" i="6"/>
  <c r="L42" i="6"/>
  <c r="L41" i="6"/>
  <c r="L40" i="6"/>
  <c r="L39" i="6"/>
  <c r="L37" i="6"/>
  <c r="L36" i="6"/>
  <c r="L34" i="6"/>
  <c r="L33" i="6"/>
  <c r="L32" i="6"/>
  <c r="L31" i="6"/>
  <c r="L29" i="6"/>
  <c r="L28" i="6"/>
  <c r="L27" i="6"/>
  <c r="L26" i="6"/>
  <c r="L25" i="6"/>
  <c r="L23" i="6"/>
  <c r="L20" i="6"/>
  <c r="L19" i="6"/>
  <c r="L18" i="6"/>
  <c r="L17" i="6"/>
  <c r="L16" i="6"/>
  <c r="L15" i="6"/>
  <c r="L13" i="6"/>
  <c r="L12" i="6"/>
  <c r="L11" i="6"/>
  <c r="L9" i="6"/>
  <c r="L8" i="6"/>
  <c r="L6" i="6"/>
  <c r="L5" i="6"/>
  <c r="L4" i="6"/>
  <c r="D67" i="8" l="1"/>
  <c r="G67" i="8" s="1"/>
  <c r="D72" i="8"/>
  <c r="G72" i="8" s="1"/>
  <c r="D77" i="8"/>
  <c r="G77" i="8" s="1"/>
  <c r="D64" i="8"/>
  <c r="G64" i="8" s="1"/>
  <c r="P57" i="8"/>
  <c r="R57" i="8"/>
  <c r="P67" i="8"/>
  <c r="R67" i="8"/>
  <c r="P72" i="8"/>
  <c r="R72" i="8"/>
  <c r="P77" i="8"/>
  <c r="R77" i="8"/>
  <c r="P64" i="8"/>
  <c r="R64" i="8"/>
  <c r="H72" i="8"/>
  <c r="K72" i="8" s="1"/>
  <c r="M72" i="8"/>
  <c r="H67" i="8"/>
  <c r="K67" i="8" s="1"/>
  <c r="M67" i="8"/>
  <c r="D67" i="11"/>
  <c r="D95" i="11"/>
  <c r="D46" i="11"/>
  <c r="D91" i="11"/>
  <c r="D41" i="11"/>
  <c r="D98" i="11"/>
  <c r="D92" i="11"/>
  <c r="D22" i="11"/>
  <c r="D63" i="11"/>
  <c r="D87" i="11"/>
  <c r="D89" i="11"/>
  <c r="D97" i="11"/>
  <c r="D103" i="11"/>
  <c r="D65" i="11"/>
  <c r="D96" i="11"/>
  <c r="D84" i="11"/>
  <c r="D74" i="11"/>
  <c r="D64" i="11"/>
  <c r="D73" i="11"/>
  <c r="D45" i="11"/>
  <c r="D99" i="11"/>
  <c r="D107" i="11"/>
  <c r="D104" i="11"/>
  <c r="D90" i="11"/>
  <c r="D75" i="11"/>
  <c r="D100" i="11"/>
  <c r="D83" i="11"/>
  <c r="D106" i="11"/>
  <c r="D105" i="11"/>
  <c r="D59" i="11"/>
  <c r="D80" i="11"/>
  <c r="D18" i="11"/>
  <c r="D21" i="11"/>
  <c r="D88" i="11"/>
  <c r="D66" i="11"/>
  <c r="D94" i="11"/>
  <c r="D68" i="11"/>
  <c r="D69" i="11"/>
  <c r="D14" i="11"/>
  <c r="D54" i="11"/>
  <c r="D86" i="11"/>
  <c r="D23" i="11"/>
  <c r="D52" i="11"/>
  <c r="D55" i="11"/>
  <c r="D26" i="11"/>
  <c r="D27" i="11"/>
  <c r="D28" i="11"/>
  <c r="D49" i="11"/>
  <c r="D29" i="11"/>
  <c r="D76" i="11"/>
  <c r="D50" i="11"/>
  <c r="D4" i="11"/>
  <c r="D5" i="11"/>
  <c r="D30" i="11"/>
  <c r="D31" i="11"/>
  <c r="D51" i="11"/>
  <c r="D13" i="11"/>
  <c r="D6" i="11"/>
  <c r="D32" i="11"/>
  <c r="D33" i="11"/>
  <c r="D53" i="11"/>
  <c r="D7" i="11"/>
  <c r="D3" i="11"/>
  <c r="D8" i="11"/>
  <c r="D19" i="11"/>
  <c r="D9" i="11"/>
  <c r="D15" i="11"/>
  <c r="D77" i="11"/>
  <c r="D56" i="11"/>
  <c r="D85" i="11"/>
  <c r="D47" i="11"/>
  <c r="D11" i="11"/>
  <c r="D12" i="11"/>
  <c r="D42" i="11"/>
  <c r="D16" i="11"/>
  <c r="D78" i="11"/>
  <c r="D20" i="11"/>
  <c r="D70" i="11"/>
  <c r="D43" i="11"/>
  <c r="D71" i="11"/>
  <c r="D79" i="11"/>
  <c r="D44" i="11"/>
  <c r="D101" i="11"/>
  <c r="D57" i="11"/>
  <c r="D93" i="11"/>
  <c r="D72" i="11"/>
  <c r="D24" i="11"/>
  <c r="D17" i="11"/>
  <c r="D58" i="11"/>
  <c r="D34" i="11"/>
  <c r="D35" i="11"/>
  <c r="D36" i="11"/>
  <c r="D48" i="11"/>
  <c r="D37" i="11"/>
  <c r="D10" i="11"/>
  <c r="D81" i="11"/>
  <c r="D82" i="11"/>
  <c r="D38" i="11"/>
  <c r="D39" i="11"/>
  <c r="D60" i="11"/>
  <c r="D61" i="11"/>
  <c r="D40" i="11"/>
  <c r="D102" i="11"/>
  <c r="D62" i="11"/>
  <c r="D25" i="11"/>
  <c r="Q67" i="8" l="1"/>
  <c r="Q72" i="8"/>
  <c r="L67" i="8"/>
  <c r="L72" i="8"/>
  <c r="H106" i="5"/>
  <c r="J106" i="5"/>
  <c r="M5" i="9"/>
  <c r="W5" i="9" s="1"/>
  <c r="M8" i="9"/>
  <c r="W8" i="9" s="1"/>
  <c r="M13" i="9"/>
  <c r="W13" i="9" s="1"/>
  <c r="M10" i="9"/>
  <c r="W10" i="9" s="1"/>
  <c r="M9" i="9"/>
  <c r="W9" i="9" s="1"/>
  <c r="M6" i="9"/>
  <c r="W6" i="9" s="1"/>
  <c r="M15" i="9"/>
  <c r="W15" i="9" s="1"/>
  <c r="M7" i="9"/>
  <c r="W7" i="9" s="1"/>
  <c r="M14" i="9"/>
  <c r="W14" i="9" s="1"/>
  <c r="M16" i="9"/>
  <c r="M11" i="9"/>
  <c r="W11" i="9" s="1"/>
  <c r="M12" i="9"/>
  <c r="W12" i="9" s="1"/>
  <c r="H64" i="6" l="1"/>
  <c r="L45" i="6" l="1"/>
  <c r="L64" i="6"/>
  <c r="M83" i="8"/>
  <c r="R52" i="8" l="1"/>
  <c r="R101" i="8"/>
  <c r="R44" i="8"/>
  <c r="R69" i="8"/>
  <c r="R27" i="8"/>
  <c r="R17" i="8"/>
  <c r="R60" i="8"/>
  <c r="R94" i="8"/>
  <c r="R98" i="8"/>
  <c r="R70" i="8"/>
  <c r="R37" i="8"/>
  <c r="R35" i="8"/>
  <c r="R71" i="8"/>
  <c r="R81" i="8"/>
  <c r="R86" i="8"/>
  <c r="R76" i="8"/>
  <c r="R40" i="8"/>
  <c r="R28" i="8"/>
  <c r="R103" i="8"/>
  <c r="R49" i="8"/>
  <c r="R80" i="8"/>
  <c r="R84" i="8"/>
  <c r="R59" i="8"/>
  <c r="R82" i="8"/>
  <c r="R79" i="8"/>
  <c r="R54" i="8"/>
  <c r="R95" i="8"/>
  <c r="R51" i="8"/>
  <c r="R93" i="8"/>
  <c r="R85" i="8"/>
  <c r="R58" i="8"/>
  <c r="R78" i="8"/>
  <c r="R87" i="8"/>
  <c r="R100" i="8"/>
  <c r="R66" i="8"/>
  <c r="R63" i="8"/>
  <c r="R38" i="8"/>
  <c r="R89" i="8"/>
  <c r="R96" i="8"/>
  <c r="R26" i="8"/>
  <c r="R99" i="8"/>
  <c r="R31" i="8"/>
  <c r="R33" i="8"/>
  <c r="R91" i="8"/>
  <c r="R34" i="8"/>
  <c r="R90" i="8"/>
  <c r="R62" i="8"/>
  <c r="R68" i="8"/>
  <c r="R25" i="8"/>
  <c r="R74" i="8"/>
  <c r="R36" i="8"/>
  <c r="R65" i="8"/>
  <c r="R41" i="8"/>
  <c r="R83" i="8"/>
  <c r="R9" i="8"/>
  <c r="R12" i="8"/>
  <c r="R73" i="8"/>
  <c r="R18" i="8"/>
  <c r="R30" i="8"/>
  <c r="R23" i="8"/>
  <c r="R16" i="8"/>
  <c r="R8" i="8"/>
  <c r="R5" i="8"/>
  <c r="R7" i="8"/>
  <c r="R15" i="8"/>
  <c r="R6" i="8"/>
  <c r="R22" i="8"/>
  <c r="R20" i="8"/>
  <c r="R11" i="8"/>
  <c r="R55" i="8"/>
  <c r="R4" i="8"/>
  <c r="R10" i="8"/>
  <c r="R50" i="8"/>
  <c r="R14" i="8"/>
  <c r="R46" i="8"/>
  <c r="R97" i="8"/>
  <c r="R21" i="8"/>
  <c r="R32" i="8"/>
  <c r="R13" i="8"/>
  <c r="R19" i="8"/>
  <c r="R29" i="8"/>
  <c r="R53" i="8"/>
  <c r="R56" i="8"/>
  <c r="R39" i="8"/>
  <c r="R61" i="8"/>
  <c r="R43" i="8"/>
  <c r="R45" i="8"/>
  <c r="R47" i="8"/>
  <c r="R24" i="8"/>
  <c r="R88" i="8"/>
  <c r="R75" i="8"/>
  <c r="R48" i="8"/>
  <c r="R92" i="8"/>
  <c r="R42" i="8"/>
  <c r="M52" i="8"/>
  <c r="M101" i="8"/>
  <c r="M44" i="8"/>
  <c r="M69" i="8"/>
  <c r="M27" i="8"/>
  <c r="M17" i="8"/>
  <c r="M60" i="8"/>
  <c r="M94" i="8"/>
  <c r="M98" i="8"/>
  <c r="M70" i="8"/>
  <c r="M37" i="8"/>
  <c r="M35" i="8"/>
  <c r="M71" i="8"/>
  <c r="M81" i="8"/>
  <c r="M86" i="8"/>
  <c r="M76" i="8"/>
  <c r="M40" i="8"/>
  <c r="M28" i="8"/>
  <c r="M103" i="8"/>
  <c r="M49" i="8"/>
  <c r="M80" i="8"/>
  <c r="M84" i="8"/>
  <c r="M59" i="8"/>
  <c r="M82" i="8"/>
  <c r="M79" i="8"/>
  <c r="M54" i="8"/>
  <c r="M95" i="8"/>
  <c r="M51" i="8"/>
  <c r="M93" i="8"/>
  <c r="M85" i="8"/>
  <c r="M58" i="8"/>
  <c r="M78" i="8"/>
  <c r="M87" i="8"/>
  <c r="M100" i="8"/>
  <c r="M66" i="8"/>
  <c r="M63" i="8"/>
  <c r="M38" i="8"/>
  <c r="M89" i="8"/>
  <c r="M96" i="8"/>
  <c r="M26" i="8"/>
  <c r="M99" i="8"/>
  <c r="M31" i="8"/>
  <c r="M33" i="8"/>
  <c r="M91" i="8"/>
  <c r="M34" i="8"/>
  <c r="M90" i="8"/>
  <c r="M62" i="8"/>
  <c r="M68" i="8"/>
  <c r="M25" i="8"/>
  <c r="M74" i="8"/>
  <c r="M36" i="8"/>
  <c r="M65" i="8"/>
  <c r="M41" i="8"/>
  <c r="M9" i="8"/>
  <c r="M12" i="8"/>
  <c r="M73" i="8"/>
  <c r="M18" i="8"/>
  <c r="M30" i="8"/>
  <c r="M23" i="8"/>
  <c r="M16" i="8"/>
  <c r="M8" i="8"/>
  <c r="M5" i="8"/>
  <c r="M7" i="8"/>
  <c r="M15" i="8"/>
  <c r="M6" i="8"/>
  <c r="M22" i="8"/>
  <c r="M20" i="8"/>
  <c r="M11" i="8"/>
  <c r="M55" i="8"/>
  <c r="M4" i="8"/>
  <c r="M10" i="8"/>
  <c r="M50" i="8"/>
  <c r="M14" i="8"/>
  <c r="M46" i="8"/>
  <c r="M97" i="8"/>
  <c r="M21" i="8"/>
  <c r="M32" i="8"/>
  <c r="M13" i="8"/>
  <c r="M57" i="8"/>
  <c r="M19" i="8"/>
  <c r="M29" i="8"/>
  <c r="M53" i="8"/>
  <c r="M56" i="8"/>
  <c r="M39" i="8"/>
  <c r="M61" i="8"/>
  <c r="M43" i="8"/>
  <c r="M45" i="8"/>
  <c r="M47" i="8"/>
  <c r="M64" i="8"/>
  <c r="M24" i="8"/>
  <c r="M77" i="8"/>
  <c r="M88" i="8"/>
  <c r="M75" i="8"/>
  <c r="M48" i="8"/>
  <c r="M92" i="8"/>
  <c r="M42" i="8"/>
  <c r="L104" i="8"/>
  <c r="P52" i="8" l="1"/>
  <c r="H52" i="8"/>
  <c r="K52" i="8" s="1"/>
  <c r="G52" i="8"/>
  <c r="P101" i="8"/>
  <c r="H101" i="8"/>
  <c r="K101" i="8" s="1"/>
  <c r="D101" i="8"/>
  <c r="G101" i="8" s="1"/>
  <c r="P44" i="8"/>
  <c r="H44" i="8"/>
  <c r="K44" i="8" s="1"/>
  <c r="D44" i="8"/>
  <c r="G44" i="8" s="1"/>
  <c r="P69" i="8"/>
  <c r="H69" i="8"/>
  <c r="K69" i="8" s="1"/>
  <c r="D69" i="8"/>
  <c r="G69" i="8" s="1"/>
  <c r="P27" i="8"/>
  <c r="H27" i="8"/>
  <c r="K27" i="8" s="1"/>
  <c r="D27" i="8"/>
  <c r="G27" i="8" s="1"/>
  <c r="P17" i="8"/>
  <c r="H17" i="8"/>
  <c r="K17" i="8" s="1"/>
  <c r="D17" i="8"/>
  <c r="G17" i="8" s="1"/>
  <c r="P60" i="8"/>
  <c r="Q60" i="8" s="1"/>
  <c r="H60" i="8"/>
  <c r="D60" i="8"/>
  <c r="G60" i="8" s="1"/>
  <c r="L60" i="8" s="1"/>
  <c r="P102" i="8"/>
  <c r="H102" i="8"/>
  <c r="K102" i="8" s="1"/>
  <c r="D102" i="8"/>
  <c r="G102" i="8" s="1"/>
  <c r="P94" i="8"/>
  <c r="H94" i="8"/>
  <c r="K94" i="8" s="1"/>
  <c r="D94" i="8"/>
  <c r="G94" i="8" s="1"/>
  <c r="P98" i="8"/>
  <c r="H98" i="8"/>
  <c r="K98" i="8" s="1"/>
  <c r="D98" i="8"/>
  <c r="G98" i="8" s="1"/>
  <c r="P70" i="8"/>
  <c r="H70" i="8"/>
  <c r="K70" i="8" s="1"/>
  <c r="D70" i="8"/>
  <c r="G70" i="8" s="1"/>
  <c r="P37" i="8"/>
  <c r="H37" i="8"/>
  <c r="K37" i="8" s="1"/>
  <c r="D37" i="8"/>
  <c r="G37" i="8" s="1"/>
  <c r="P35" i="8"/>
  <c r="H35" i="8"/>
  <c r="K35" i="8" s="1"/>
  <c r="D35" i="8"/>
  <c r="G35" i="8" s="1"/>
  <c r="P71" i="8"/>
  <c r="H71" i="8"/>
  <c r="K71" i="8" s="1"/>
  <c r="D71" i="8"/>
  <c r="G71" i="8" s="1"/>
  <c r="P81" i="8"/>
  <c r="H81" i="8"/>
  <c r="K81" i="8" s="1"/>
  <c r="D81" i="8"/>
  <c r="G81" i="8" s="1"/>
  <c r="P86" i="8"/>
  <c r="H86" i="8"/>
  <c r="K86" i="8" s="1"/>
  <c r="D86" i="8"/>
  <c r="G86" i="8" s="1"/>
  <c r="P76" i="8"/>
  <c r="H76" i="8"/>
  <c r="K76" i="8" s="1"/>
  <c r="D76" i="8"/>
  <c r="G76" i="8" s="1"/>
  <c r="P40" i="8"/>
  <c r="H40" i="8"/>
  <c r="K40" i="8" s="1"/>
  <c r="D40" i="8"/>
  <c r="G40" i="8" s="1"/>
  <c r="P28" i="8"/>
  <c r="H28" i="8"/>
  <c r="K28" i="8" s="1"/>
  <c r="D28" i="8"/>
  <c r="G28" i="8" s="1"/>
  <c r="P103" i="8"/>
  <c r="H103" i="8"/>
  <c r="K103" i="8" s="1"/>
  <c r="D103" i="8"/>
  <c r="G103" i="8" s="1"/>
  <c r="P49" i="8"/>
  <c r="H49" i="8"/>
  <c r="K49" i="8" s="1"/>
  <c r="D49" i="8"/>
  <c r="G49" i="8" s="1"/>
  <c r="P80" i="8"/>
  <c r="H80" i="8"/>
  <c r="K80" i="8" s="1"/>
  <c r="D80" i="8"/>
  <c r="G80" i="8" s="1"/>
  <c r="P84" i="8"/>
  <c r="H84" i="8"/>
  <c r="K84" i="8" s="1"/>
  <c r="D84" i="8"/>
  <c r="G84" i="8" s="1"/>
  <c r="P59" i="8"/>
  <c r="H59" i="8"/>
  <c r="K59" i="8" s="1"/>
  <c r="D59" i="8"/>
  <c r="G59" i="8" s="1"/>
  <c r="P82" i="8"/>
  <c r="H82" i="8"/>
  <c r="K82" i="8" s="1"/>
  <c r="D82" i="8"/>
  <c r="G82" i="8" s="1"/>
  <c r="P79" i="8"/>
  <c r="H79" i="8"/>
  <c r="K79" i="8" s="1"/>
  <c r="D79" i="8"/>
  <c r="G79" i="8" s="1"/>
  <c r="P54" i="8"/>
  <c r="H54" i="8"/>
  <c r="K54" i="8" s="1"/>
  <c r="D54" i="8"/>
  <c r="G54" i="8" s="1"/>
  <c r="P95" i="8"/>
  <c r="H95" i="8"/>
  <c r="K95" i="8" s="1"/>
  <c r="D95" i="8"/>
  <c r="G95" i="8" s="1"/>
  <c r="P51" i="8"/>
  <c r="H51" i="8"/>
  <c r="K51" i="8" s="1"/>
  <c r="D51" i="8"/>
  <c r="G51" i="8" s="1"/>
  <c r="P93" i="8"/>
  <c r="H93" i="8"/>
  <c r="K93" i="8" s="1"/>
  <c r="D93" i="8"/>
  <c r="G93" i="8" s="1"/>
  <c r="P85" i="8"/>
  <c r="H85" i="8"/>
  <c r="K85" i="8" s="1"/>
  <c r="D85" i="8"/>
  <c r="G85" i="8" s="1"/>
  <c r="P58" i="8"/>
  <c r="H58" i="8"/>
  <c r="K58" i="8" s="1"/>
  <c r="D58" i="8"/>
  <c r="G58" i="8" s="1"/>
  <c r="P78" i="8"/>
  <c r="H78" i="8"/>
  <c r="K78" i="8" s="1"/>
  <c r="D78" i="8"/>
  <c r="G78" i="8" s="1"/>
  <c r="P87" i="8"/>
  <c r="H87" i="8"/>
  <c r="K87" i="8" s="1"/>
  <c r="D87" i="8"/>
  <c r="G87" i="8" s="1"/>
  <c r="P104" i="8"/>
  <c r="Q104" i="8" s="1"/>
  <c r="P100" i="8"/>
  <c r="H100" i="8"/>
  <c r="K100" i="8" s="1"/>
  <c r="D100" i="8"/>
  <c r="G100" i="8" s="1"/>
  <c r="P66" i="8"/>
  <c r="H66" i="8"/>
  <c r="K66" i="8" s="1"/>
  <c r="D66" i="8"/>
  <c r="G66" i="8" s="1"/>
  <c r="P63" i="8"/>
  <c r="H63" i="8"/>
  <c r="K63" i="8" s="1"/>
  <c r="D63" i="8"/>
  <c r="G63" i="8" s="1"/>
  <c r="P38" i="8"/>
  <c r="H38" i="8"/>
  <c r="K38" i="8" s="1"/>
  <c r="D38" i="8"/>
  <c r="G38" i="8" s="1"/>
  <c r="P89" i="8"/>
  <c r="H89" i="8"/>
  <c r="K89" i="8" s="1"/>
  <c r="D89" i="8"/>
  <c r="G89" i="8" s="1"/>
  <c r="P96" i="8"/>
  <c r="H96" i="8"/>
  <c r="K96" i="8" s="1"/>
  <c r="D96" i="8"/>
  <c r="G96" i="8" s="1"/>
  <c r="P26" i="8"/>
  <c r="H26" i="8"/>
  <c r="K26" i="8" s="1"/>
  <c r="D26" i="8"/>
  <c r="G26" i="8" s="1"/>
  <c r="P99" i="8"/>
  <c r="H99" i="8"/>
  <c r="K99" i="8" s="1"/>
  <c r="D99" i="8"/>
  <c r="G99" i="8" s="1"/>
  <c r="P31" i="8"/>
  <c r="H31" i="8"/>
  <c r="K31" i="8" s="1"/>
  <c r="D31" i="8"/>
  <c r="G31" i="8" s="1"/>
  <c r="P33" i="8"/>
  <c r="H33" i="8"/>
  <c r="K33" i="8" s="1"/>
  <c r="D33" i="8"/>
  <c r="G33" i="8" s="1"/>
  <c r="P91" i="8"/>
  <c r="H91" i="8"/>
  <c r="K91" i="8" s="1"/>
  <c r="D91" i="8"/>
  <c r="G91" i="8" s="1"/>
  <c r="P34" i="8"/>
  <c r="H34" i="8"/>
  <c r="K34" i="8" s="1"/>
  <c r="D34" i="8"/>
  <c r="G34" i="8" s="1"/>
  <c r="P90" i="8"/>
  <c r="H90" i="8"/>
  <c r="K90" i="8" s="1"/>
  <c r="D90" i="8"/>
  <c r="G90" i="8" s="1"/>
  <c r="P62" i="8"/>
  <c r="H62" i="8"/>
  <c r="K62" i="8" s="1"/>
  <c r="D62" i="8"/>
  <c r="G62" i="8" s="1"/>
  <c r="P68" i="8"/>
  <c r="H68" i="8"/>
  <c r="K68" i="8" s="1"/>
  <c r="D68" i="8"/>
  <c r="G68" i="8" s="1"/>
  <c r="P25" i="8"/>
  <c r="H25" i="8"/>
  <c r="K25" i="8" s="1"/>
  <c r="D25" i="8"/>
  <c r="G25" i="8" s="1"/>
  <c r="P74" i="8"/>
  <c r="H74" i="8"/>
  <c r="K74" i="8" s="1"/>
  <c r="D74" i="8"/>
  <c r="G74" i="8" s="1"/>
  <c r="P36" i="8"/>
  <c r="H36" i="8"/>
  <c r="K36" i="8" s="1"/>
  <c r="D36" i="8"/>
  <c r="G36" i="8" s="1"/>
  <c r="P65" i="8"/>
  <c r="H65" i="8"/>
  <c r="K65" i="8" s="1"/>
  <c r="D65" i="8"/>
  <c r="G65" i="8" s="1"/>
  <c r="P41" i="8"/>
  <c r="H41" i="8"/>
  <c r="K41" i="8" s="1"/>
  <c r="D41" i="8"/>
  <c r="G41" i="8" s="1"/>
  <c r="P83" i="8"/>
  <c r="H83" i="8"/>
  <c r="K83" i="8" s="1"/>
  <c r="D83" i="8"/>
  <c r="G83" i="8" s="1"/>
  <c r="P9" i="8"/>
  <c r="H9" i="8"/>
  <c r="K9" i="8" s="1"/>
  <c r="D9" i="8"/>
  <c r="G9" i="8" s="1"/>
  <c r="P12" i="8"/>
  <c r="H12" i="8"/>
  <c r="K12" i="8" s="1"/>
  <c r="D12" i="8"/>
  <c r="G12" i="8" s="1"/>
  <c r="P73" i="8"/>
  <c r="H73" i="8"/>
  <c r="K73" i="8" s="1"/>
  <c r="D73" i="8"/>
  <c r="G73" i="8" s="1"/>
  <c r="P18" i="8"/>
  <c r="H18" i="8"/>
  <c r="K18" i="8" s="1"/>
  <c r="D18" i="8"/>
  <c r="G18" i="8" s="1"/>
  <c r="P30" i="8"/>
  <c r="H30" i="8"/>
  <c r="K30" i="8" s="1"/>
  <c r="D30" i="8"/>
  <c r="G30" i="8" s="1"/>
  <c r="P23" i="8"/>
  <c r="H23" i="8"/>
  <c r="K23" i="8" s="1"/>
  <c r="D23" i="8"/>
  <c r="G23" i="8" s="1"/>
  <c r="P16" i="8"/>
  <c r="H16" i="8"/>
  <c r="K16" i="8" s="1"/>
  <c r="D16" i="8"/>
  <c r="G16" i="8" s="1"/>
  <c r="P8" i="8"/>
  <c r="Q8" i="8" s="1"/>
  <c r="H8" i="8"/>
  <c r="D8" i="8"/>
  <c r="G8" i="8" s="1"/>
  <c r="L8" i="8" s="1"/>
  <c r="P5" i="8"/>
  <c r="H5" i="8"/>
  <c r="K5" i="8" s="1"/>
  <c r="D5" i="8"/>
  <c r="G5" i="8" s="1"/>
  <c r="P7" i="8"/>
  <c r="H7" i="8"/>
  <c r="K7" i="8" s="1"/>
  <c r="D7" i="8"/>
  <c r="G7" i="8" s="1"/>
  <c r="P15" i="8"/>
  <c r="H15" i="8"/>
  <c r="K15" i="8" s="1"/>
  <c r="D15" i="8"/>
  <c r="G15" i="8" s="1"/>
  <c r="P6" i="8"/>
  <c r="H6" i="8"/>
  <c r="K6" i="8" s="1"/>
  <c r="D6" i="8"/>
  <c r="G6" i="8" s="1"/>
  <c r="P22" i="8"/>
  <c r="H22" i="8"/>
  <c r="K22" i="8" s="1"/>
  <c r="D22" i="8"/>
  <c r="G22" i="8" s="1"/>
  <c r="P20" i="8"/>
  <c r="H20" i="8"/>
  <c r="K20" i="8" s="1"/>
  <c r="D20" i="8"/>
  <c r="G20" i="8" s="1"/>
  <c r="P11" i="8"/>
  <c r="H11" i="8"/>
  <c r="K11" i="8" s="1"/>
  <c r="D11" i="8"/>
  <c r="G11" i="8" s="1"/>
  <c r="P55" i="8"/>
  <c r="H55" i="8"/>
  <c r="K55" i="8" s="1"/>
  <c r="D55" i="8"/>
  <c r="G55" i="8" s="1"/>
  <c r="P4" i="8"/>
  <c r="H4" i="8"/>
  <c r="K4" i="8" s="1"/>
  <c r="D4" i="8"/>
  <c r="P10" i="8"/>
  <c r="H10" i="8"/>
  <c r="K10" i="8" s="1"/>
  <c r="D10" i="8"/>
  <c r="G10" i="8" s="1"/>
  <c r="P50" i="8"/>
  <c r="H50" i="8"/>
  <c r="K50" i="8" s="1"/>
  <c r="D50" i="8"/>
  <c r="G50" i="8" s="1"/>
  <c r="P14" i="8"/>
  <c r="H14" i="8"/>
  <c r="K14" i="8" s="1"/>
  <c r="D14" i="8"/>
  <c r="G14" i="8" s="1"/>
  <c r="P46" i="8"/>
  <c r="H46" i="8"/>
  <c r="K46" i="8" s="1"/>
  <c r="D46" i="8"/>
  <c r="G46" i="8" s="1"/>
  <c r="P97" i="8"/>
  <c r="H97" i="8"/>
  <c r="K97" i="8" s="1"/>
  <c r="D97" i="8"/>
  <c r="G97" i="8" s="1"/>
  <c r="P21" i="8"/>
  <c r="H21" i="8"/>
  <c r="K21" i="8" s="1"/>
  <c r="D21" i="8"/>
  <c r="G21" i="8" s="1"/>
  <c r="P32" i="8"/>
  <c r="H32" i="8"/>
  <c r="K32" i="8" s="1"/>
  <c r="L32" i="8" s="1"/>
  <c r="P13" i="8"/>
  <c r="H13" i="8"/>
  <c r="K13" i="8" s="1"/>
  <c r="D13" i="8"/>
  <c r="G13" i="8" s="1"/>
  <c r="H57" i="8"/>
  <c r="K57" i="8" s="1"/>
  <c r="Q57" i="8" s="1"/>
  <c r="D57" i="8"/>
  <c r="G57" i="8" s="1"/>
  <c r="P19" i="8"/>
  <c r="H19" i="8"/>
  <c r="K19" i="8" s="1"/>
  <c r="D19" i="8"/>
  <c r="G19" i="8" s="1"/>
  <c r="P29" i="8"/>
  <c r="H29" i="8"/>
  <c r="K29" i="8" s="1"/>
  <c r="D29" i="8"/>
  <c r="G29" i="8" s="1"/>
  <c r="P53" i="8"/>
  <c r="H53" i="8"/>
  <c r="K53" i="8" s="1"/>
  <c r="D53" i="8"/>
  <c r="G53" i="8" s="1"/>
  <c r="P56" i="8"/>
  <c r="H56" i="8"/>
  <c r="K56" i="8" s="1"/>
  <c r="D56" i="8"/>
  <c r="G56" i="8" s="1"/>
  <c r="P39" i="8"/>
  <c r="H39" i="8"/>
  <c r="K39" i="8" s="1"/>
  <c r="D39" i="8"/>
  <c r="G39" i="8" s="1"/>
  <c r="P61" i="8"/>
  <c r="H61" i="8"/>
  <c r="K61" i="8" s="1"/>
  <c r="D61" i="8"/>
  <c r="G61" i="8" s="1"/>
  <c r="P43" i="8"/>
  <c r="H43" i="8"/>
  <c r="K43" i="8" s="1"/>
  <c r="D43" i="8"/>
  <c r="G43" i="8" s="1"/>
  <c r="P45" i="8"/>
  <c r="H45" i="8"/>
  <c r="K45" i="8" s="1"/>
  <c r="D45" i="8"/>
  <c r="G45" i="8" s="1"/>
  <c r="P47" i="8"/>
  <c r="H47" i="8"/>
  <c r="K47" i="8" s="1"/>
  <c r="D47" i="8"/>
  <c r="G47" i="8" s="1"/>
  <c r="H64" i="8"/>
  <c r="K64" i="8" s="1"/>
  <c r="Q64" i="8" s="1"/>
  <c r="P24" i="8"/>
  <c r="H24" i="8"/>
  <c r="K24" i="8" s="1"/>
  <c r="D24" i="8"/>
  <c r="G24" i="8" s="1"/>
  <c r="H77" i="8"/>
  <c r="K77" i="8" s="1"/>
  <c r="Q77" i="8" s="1"/>
  <c r="P88" i="8"/>
  <c r="H88" i="8"/>
  <c r="K88" i="8" s="1"/>
  <c r="D88" i="8"/>
  <c r="G88" i="8" s="1"/>
  <c r="P75" i="8"/>
  <c r="H75" i="8"/>
  <c r="K75" i="8" s="1"/>
  <c r="D75" i="8"/>
  <c r="G75" i="8" s="1"/>
  <c r="P48" i="8"/>
  <c r="H48" i="8"/>
  <c r="K48" i="8" s="1"/>
  <c r="D48" i="8"/>
  <c r="G48" i="8" s="1"/>
  <c r="P92" i="8"/>
  <c r="H92" i="8"/>
  <c r="K92" i="8" s="1"/>
  <c r="D92" i="8"/>
  <c r="G92" i="8" s="1"/>
  <c r="P42" i="8"/>
  <c r="H42" i="8"/>
  <c r="K42" i="8" s="1"/>
  <c r="D42" i="8"/>
  <c r="G42" i="8" s="1"/>
  <c r="G4" i="8" l="1"/>
  <c r="L4" i="8" s="1"/>
  <c r="L13" i="8"/>
  <c r="L75" i="8"/>
  <c r="L102" i="8"/>
  <c r="Q99" i="8"/>
  <c r="L46" i="8"/>
  <c r="L64" i="8"/>
  <c r="Q88" i="8"/>
  <c r="Q68" i="8"/>
  <c r="Q35" i="8"/>
  <c r="L98" i="8"/>
  <c r="L44" i="8"/>
  <c r="Q79" i="8"/>
  <c r="L56" i="8"/>
  <c r="L11" i="8"/>
  <c r="Q20" i="8"/>
  <c r="L7" i="8"/>
  <c r="Q5" i="8"/>
  <c r="L76" i="8"/>
  <c r="L48" i="8"/>
  <c r="L14" i="8"/>
  <c r="Q50" i="8"/>
  <c r="L55" i="8"/>
  <c r="L86" i="8"/>
  <c r="Q71" i="8"/>
  <c r="L70" i="8"/>
  <c r="L47" i="8"/>
  <c r="Q45" i="8"/>
  <c r="L39" i="8"/>
  <c r="L57" i="8"/>
  <c r="Q74" i="8"/>
  <c r="Q96" i="8"/>
  <c r="Q59" i="8"/>
  <c r="L24" i="8"/>
  <c r="L43" i="8"/>
  <c r="L21" i="8"/>
  <c r="Q18" i="8"/>
  <c r="Q12" i="8"/>
  <c r="Q78" i="8"/>
  <c r="Q85" i="8"/>
  <c r="L40" i="8"/>
  <c r="L37" i="8"/>
  <c r="L27" i="8"/>
  <c r="Q42" i="8"/>
  <c r="L29" i="8"/>
  <c r="L6" i="8"/>
  <c r="L77" i="8"/>
  <c r="Q61" i="8"/>
  <c r="L53" i="8"/>
  <c r="Q19" i="8"/>
  <c r="Q97" i="8"/>
  <c r="L10" i="8"/>
  <c r="L22" i="8"/>
  <c r="Q6" i="8"/>
  <c r="Q15" i="8"/>
  <c r="Q100" i="8"/>
  <c r="L28" i="8"/>
  <c r="L92" i="8"/>
  <c r="Q48" i="8"/>
  <c r="L42" i="8"/>
  <c r="Q92" i="8"/>
  <c r="L88" i="8"/>
  <c r="L45" i="8"/>
  <c r="L61" i="8"/>
  <c r="Q39" i="8"/>
  <c r="Q53" i="8"/>
  <c r="L19" i="8"/>
  <c r="Q32" i="8"/>
  <c r="L97" i="8"/>
  <c r="L50" i="8"/>
  <c r="Q10" i="8"/>
  <c r="Q55" i="8"/>
  <c r="L20" i="8"/>
  <c r="Q22" i="8"/>
  <c r="L5" i="8"/>
  <c r="Q75" i="8"/>
  <c r="Q24" i="8"/>
  <c r="Q47" i="8"/>
  <c r="Q43" i="8"/>
  <c r="Q56" i="8"/>
  <c r="Q29" i="8"/>
  <c r="Q13" i="8"/>
  <c r="Q21" i="8"/>
  <c r="Q46" i="8"/>
  <c r="Q14" i="8"/>
  <c r="Q4" i="8"/>
  <c r="Q11" i="8"/>
  <c r="L16" i="8"/>
  <c r="L94" i="8"/>
  <c r="L17" i="8"/>
  <c r="L69" i="8"/>
  <c r="L23" i="8"/>
  <c r="L30" i="8"/>
  <c r="L73" i="8"/>
  <c r="L9" i="8"/>
  <c r="L83" i="8"/>
  <c r="L41" i="8"/>
  <c r="L65" i="8"/>
  <c r="L36" i="8"/>
  <c r="L25" i="8"/>
  <c r="L62" i="8"/>
  <c r="L90" i="8"/>
  <c r="L34" i="8"/>
  <c r="L91" i="8"/>
  <c r="L33" i="8"/>
  <c r="L31" i="8"/>
  <c r="L26" i="8"/>
  <c r="L89" i="8"/>
  <c r="L38" i="8"/>
  <c r="L63" i="8"/>
  <c r="L66" i="8"/>
  <c r="L87" i="8"/>
  <c r="L58" i="8"/>
  <c r="L93" i="8"/>
  <c r="L51" i="8"/>
  <c r="L95" i="8"/>
  <c r="L54" i="8"/>
  <c r="L82" i="8"/>
  <c r="L84" i="8"/>
  <c r="L80" i="8"/>
  <c r="L49" i="8"/>
  <c r="L103" i="8"/>
  <c r="Q28" i="8"/>
  <c r="Q76" i="8"/>
  <c r="L81" i="8"/>
  <c r="Q70" i="8"/>
  <c r="Q94" i="8"/>
  <c r="Q17" i="8"/>
  <c r="Q69" i="8"/>
  <c r="Q101" i="8"/>
  <c r="L52" i="8"/>
  <c r="L15" i="8"/>
  <c r="Q7" i="8"/>
  <c r="Q16" i="8"/>
  <c r="Q23" i="8"/>
  <c r="Q30" i="8"/>
  <c r="L18" i="8"/>
  <c r="Q73" i="8"/>
  <c r="L12" i="8"/>
  <c r="Q9" i="8"/>
  <c r="Q83" i="8"/>
  <c r="Q41" i="8"/>
  <c r="Q65" i="8"/>
  <c r="Q36" i="8"/>
  <c r="L74" i="8"/>
  <c r="Q25" i="8"/>
  <c r="L68" i="8"/>
  <c r="Q62" i="8"/>
  <c r="Q90" i="8"/>
  <c r="Q34" i="8"/>
  <c r="Q91" i="8"/>
  <c r="Q33" i="8"/>
  <c r="Q31" i="8"/>
  <c r="L99" i="8"/>
  <c r="Q26" i="8"/>
  <c r="L96" i="8"/>
  <c r="Q89" i="8"/>
  <c r="Q38" i="8"/>
  <c r="Q63" i="8"/>
  <c r="Q66" i="8"/>
  <c r="L100" i="8"/>
  <c r="Q87" i="8"/>
  <c r="L78" i="8"/>
  <c r="Q58" i="8"/>
  <c r="L85" i="8"/>
  <c r="Q93" i="8"/>
  <c r="Q51" i="8"/>
  <c r="Q95" i="8"/>
  <c r="Q54" i="8"/>
  <c r="L79" i="8"/>
  <c r="Q82" i="8"/>
  <c r="L59" i="8"/>
  <c r="Q84" i="8"/>
  <c r="Q80" i="8"/>
  <c r="Q49" i="8"/>
  <c r="Q103" i="8"/>
  <c r="Q40" i="8"/>
  <c r="Q86" i="8"/>
  <c r="Q81" i="8"/>
  <c r="L71" i="8"/>
  <c r="L35" i="8"/>
  <c r="Q37" i="8"/>
  <c r="Q98" i="8"/>
  <c r="Q102" i="8"/>
  <c r="Q27" i="8"/>
  <c r="Q44" i="8"/>
  <c r="L101" i="8"/>
  <c r="Q52" i="8"/>
  <c r="G53" i="5" l="1"/>
  <c r="I53" i="5" s="1"/>
  <c r="G84" i="5"/>
  <c r="I84" i="5" s="1"/>
  <c r="I64" i="5"/>
  <c r="I38" i="5"/>
  <c r="I78" i="5"/>
  <c r="I72" i="5"/>
  <c r="I22" i="5"/>
  <c r="I20" i="5"/>
  <c r="I29" i="5"/>
  <c r="I13" i="5"/>
  <c r="I35" i="5"/>
  <c r="K35" i="5" l="1"/>
  <c r="K22" i="5"/>
  <c r="K64" i="5"/>
  <c r="K13" i="5"/>
  <c r="K72" i="5"/>
  <c r="K84" i="5"/>
  <c r="K29" i="5"/>
  <c r="K78" i="5"/>
  <c r="K53" i="5"/>
  <c r="K20" i="5"/>
  <c r="K38" i="5"/>
  <c r="G7" i="5"/>
  <c r="I7" i="5" s="1"/>
  <c r="K7" i="5" s="1"/>
  <c r="G105" i="5"/>
  <c r="I105" i="5" s="1"/>
  <c r="K105" i="5" s="1"/>
  <c r="G104" i="5"/>
  <c r="I104" i="5" s="1"/>
  <c r="G103" i="5"/>
  <c r="I103" i="5" s="1"/>
  <c r="G102" i="5"/>
  <c r="I102" i="5" s="1"/>
  <c r="G83" i="5"/>
  <c r="I83" i="5" s="1"/>
  <c r="G101" i="5"/>
  <c r="I101" i="5" s="1"/>
  <c r="K101" i="5" s="1"/>
  <c r="G100" i="5"/>
  <c r="G87" i="5"/>
  <c r="I87" i="5" s="1"/>
  <c r="G42" i="5"/>
  <c r="I42" i="5" s="1"/>
  <c r="G99" i="5"/>
  <c r="I99" i="5" s="1"/>
  <c r="G67" i="5"/>
  <c r="I67" i="5" s="1"/>
  <c r="G51" i="5"/>
  <c r="I51" i="5" s="1"/>
  <c r="K51" i="5" s="1"/>
  <c r="G98" i="5"/>
  <c r="I98" i="5" s="1"/>
  <c r="G23" i="5"/>
  <c r="I23" i="5" s="1"/>
  <c r="G44" i="5"/>
  <c r="I44" i="5" s="1"/>
  <c r="G61" i="5"/>
  <c r="I61" i="5" s="1"/>
  <c r="G4" i="5"/>
  <c r="I4" i="5" s="1"/>
  <c r="G66" i="5"/>
  <c r="I66" i="5" s="1"/>
  <c r="G48" i="5"/>
  <c r="I48" i="5" s="1"/>
  <c r="G15" i="5"/>
  <c r="I15" i="5" s="1"/>
  <c r="G33" i="5"/>
  <c r="I33" i="5" s="1"/>
  <c r="K33" i="5" s="1"/>
  <c r="G41" i="5"/>
  <c r="I41" i="5" s="1"/>
  <c r="G18" i="5"/>
  <c r="I18" i="5" s="1"/>
  <c r="G52" i="5"/>
  <c r="I52" i="5" s="1"/>
  <c r="G68" i="5"/>
  <c r="I68" i="5" s="1"/>
  <c r="G56" i="5"/>
  <c r="I56" i="5" s="1"/>
  <c r="G97" i="5"/>
  <c r="I97" i="5" s="1"/>
  <c r="G82" i="5"/>
  <c r="I82" i="5" s="1"/>
  <c r="G9" i="5"/>
  <c r="I9" i="5" s="1"/>
  <c r="G12" i="5"/>
  <c r="I12" i="5" s="1"/>
  <c r="G70" i="5"/>
  <c r="I70" i="5" s="1"/>
  <c r="G77" i="5"/>
  <c r="I77" i="5" s="1"/>
  <c r="G89" i="5"/>
  <c r="I89" i="5" s="1"/>
  <c r="G10" i="5"/>
  <c r="I10" i="5" s="1"/>
  <c r="G96" i="5"/>
  <c r="I96" i="5" s="1"/>
  <c r="G69" i="5"/>
  <c r="I69" i="5" s="1"/>
  <c r="G95" i="5"/>
  <c r="I95" i="5" s="1"/>
  <c r="K95" i="5" s="1"/>
  <c r="G27" i="5"/>
  <c r="I27" i="5" s="1"/>
  <c r="G19" i="5"/>
  <c r="I19" i="5" s="1"/>
  <c r="G94" i="5"/>
  <c r="I94" i="5" s="1"/>
  <c r="G26" i="5"/>
  <c r="I26" i="5" s="1"/>
  <c r="G32" i="5"/>
  <c r="I32" i="5" s="1"/>
  <c r="G86" i="5"/>
  <c r="I86" i="5" s="1"/>
  <c r="G81" i="5"/>
  <c r="I81" i="5" s="1"/>
  <c r="G8" i="5"/>
  <c r="I8" i="5" s="1"/>
  <c r="G21" i="5"/>
  <c r="I21" i="5" s="1"/>
  <c r="G50" i="5"/>
  <c r="I50" i="5" s="1"/>
  <c r="G79" i="5"/>
  <c r="I79" i="5" s="1"/>
  <c r="G25" i="5"/>
  <c r="I25" i="5" s="1"/>
  <c r="G11" i="5"/>
  <c r="I11" i="5" s="1"/>
  <c r="K11" i="5" s="1"/>
  <c r="G14" i="5"/>
  <c r="I14" i="5" s="1"/>
  <c r="G30" i="5"/>
  <c r="I30" i="5" s="1"/>
  <c r="G58" i="5"/>
  <c r="I58" i="5" s="1"/>
  <c r="G59" i="5"/>
  <c r="I59" i="5" s="1"/>
  <c r="G65" i="5"/>
  <c r="I65" i="5" s="1"/>
  <c r="G93" i="5"/>
  <c r="I93" i="5" s="1"/>
  <c r="G43" i="5"/>
  <c r="I43" i="5" s="1"/>
  <c r="G76" i="5"/>
  <c r="I76" i="5" s="1"/>
  <c r="G39" i="5"/>
  <c r="I39" i="5" s="1"/>
  <c r="G54" i="5"/>
  <c r="I54" i="5" s="1"/>
  <c r="G24" i="5"/>
  <c r="I24" i="5" s="1"/>
  <c r="G75" i="5"/>
  <c r="I75" i="5" s="1"/>
  <c r="G40" i="5"/>
  <c r="I40" i="5" s="1"/>
  <c r="G57" i="5"/>
  <c r="I57" i="5" s="1"/>
  <c r="G16" i="5"/>
  <c r="I16" i="5" s="1"/>
  <c r="G63" i="5"/>
  <c r="I63" i="5" s="1"/>
  <c r="G47" i="5"/>
  <c r="I47" i="5" s="1"/>
  <c r="G31" i="5"/>
  <c r="I31" i="5" s="1"/>
  <c r="G92" i="5"/>
  <c r="I92" i="5" s="1"/>
  <c r="G5" i="5"/>
  <c r="I5" i="5" s="1"/>
  <c r="G73" i="5"/>
  <c r="I73" i="5" s="1"/>
  <c r="G91" i="5"/>
  <c r="I91" i="5" s="1"/>
  <c r="G55" i="5"/>
  <c r="G85" i="5"/>
  <c r="I85" i="5" s="1"/>
  <c r="G49" i="5"/>
  <c r="I49" i="5" s="1"/>
  <c r="G28" i="5"/>
  <c r="G17" i="5"/>
  <c r="I17" i="5" s="1"/>
  <c r="G80" i="5"/>
  <c r="I80" i="5" s="1"/>
  <c r="G74" i="5"/>
  <c r="I74" i="5" s="1"/>
  <c r="G34" i="5"/>
  <c r="I34" i="5" s="1"/>
  <c r="G62" i="5"/>
  <c r="I62" i="5" s="1"/>
  <c r="G88" i="5"/>
  <c r="I88" i="5" s="1"/>
  <c r="G60" i="5"/>
  <c r="I60" i="5" s="1"/>
  <c r="G37" i="5"/>
  <c r="I37" i="5" s="1"/>
  <c r="G46" i="5"/>
  <c r="I46" i="5" s="1"/>
  <c r="G45" i="5"/>
  <c r="I45" i="5" s="1"/>
  <c r="G90" i="5"/>
  <c r="I90" i="5" s="1"/>
  <c r="K90" i="5" s="1"/>
  <c r="F106" i="5"/>
  <c r="D106" i="5"/>
  <c r="K85" i="5" l="1"/>
  <c r="K76" i="5"/>
  <c r="K62" i="5"/>
  <c r="K92" i="5"/>
  <c r="K58" i="5"/>
  <c r="K60" i="5"/>
  <c r="K74" i="5"/>
  <c r="K49" i="5"/>
  <c r="K73" i="5"/>
  <c r="K47" i="5"/>
  <c r="K40" i="5"/>
  <c r="K39" i="5"/>
  <c r="K65" i="5"/>
  <c r="K14" i="5"/>
  <c r="K50" i="5"/>
  <c r="K86" i="5"/>
  <c r="K19" i="5"/>
  <c r="K96" i="5"/>
  <c r="K70" i="5"/>
  <c r="K97" i="5"/>
  <c r="K18" i="5"/>
  <c r="K48" i="5"/>
  <c r="K44" i="5"/>
  <c r="K67" i="5"/>
  <c r="K103" i="5"/>
  <c r="K45" i="5"/>
  <c r="K5" i="5"/>
  <c r="K59" i="5"/>
  <c r="K21" i="5"/>
  <c r="K32" i="5"/>
  <c r="K27" i="5"/>
  <c r="K10" i="5"/>
  <c r="K12" i="5"/>
  <c r="K56" i="5"/>
  <c r="K41" i="5"/>
  <c r="K66" i="5"/>
  <c r="K23" i="5"/>
  <c r="K99" i="5"/>
  <c r="K104" i="5"/>
  <c r="K24" i="5"/>
  <c r="K8" i="5"/>
  <c r="K9" i="5"/>
  <c r="K68" i="5"/>
  <c r="K4" i="5"/>
  <c r="K98" i="5"/>
  <c r="K42" i="5"/>
  <c r="K83" i="5"/>
  <c r="K88" i="5"/>
  <c r="K80" i="5"/>
  <c r="K63" i="5"/>
  <c r="K75" i="5"/>
  <c r="K46" i="5"/>
  <c r="K17" i="5"/>
  <c r="K16" i="5"/>
  <c r="K43" i="5"/>
  <c r="K25" i="5"/>
  <c r="K26" i="5"/>
  <c r="K89" i="5"/>
  <c r="K37" i="5"/>
  <c r="K34" i="5"/>
  <c r="K91" i="5"/>
  <c r="K31" i="5"/>
  <c r="K57" i="5"/>
  <c r="K54" i="5"/>
  <c r="K93" i="5"/>
  <c r="K30" i="5"/>
  <c r="K79" i="5"/>
  <c r="K81" i="5"/>
  <c r="K94" i="5"/>
  <c r="K69" i="5"/>
  <c r="K77" i="5"/>
  <c r="K82" i="5"/>
  <c r="K52" i="5"/>
  <c r="K15" i="5"/>
  <c r="K61" i="5"/>
  <c r="K87" i="5"/>
  <c r="K102" i="5"/>
  <c r="E6" i="5"/>
  <c r="E36" i="5"/>
  <c r="G36" i="5" s="1"/>
  <c r="I36" i="5" s="1"/>
  <c r="K36" i="5" l="1"/>
  <c r="E106" i="5"/>
  <c r="G6" i="5"/>
  <c r="I6" i="5" l="1"/>
  <c r="G106" i="5"/>
  <c r="K6" i="5" l="1"/>
  <c r="I106" i="5"/>
  <c r="F40" i="6"/>
  <c r="F30" i="6"/>
  <c r="F48" i="6"/>
  <c r="F69" i="6"/>
  <c r="F42" i="6"/>
  <c r="F68" i="6"/>
  <c r="F29" i="6"/>
  <c r="F28" i="6"/>
  <c r="F27" i="6"/>
  <c r="F47" i="6"/>
  <c r="F67" i="6"/>
  <c r="F66" i="6"/>
  <c r="F26" i="6"/>
  <c r="F43" i="6"/>
  <c r="F65" i="6"/>
  <c r="F44" i="6"/>
  <c r="F39" i="6"/>
  <c r="F25" i="6"/>
  <c r="F24" i="6"/>
  <c r="F6" i="6"/>
  <c r="F22" i="6"/>
  <c r="F21" i="6"/>
  <c r="F20" i="6"/>
  <c r="F64" i="6"/>
  <c r="F55" i="6"/>
  <c r="F63" i="6"/>
  <c r="F31" i="6"/>
  <c r="F36" i="6"/>
  <c r="F51" i="6"/>
  <c r="F49" i="6"/>
  <c r="F19" i="6"/>
  <c r="F4" i="6"/>
  <c r="F50" i="6"/>
  <c r="F62" i="6"/>
  <c r="F61" i="6"/>
  <c r="F18" i="6"/>
  <c r="F35" i="6"/>
  <c r="F16" i="6"/>
  <c r="F60" i="6"/>
  <c r="F59" i="6"/>
  <c r="F15" i="6"/>
  <c r="F34" i="6"/>
  <c r="F45" i="6"/>
  <c r="F14" i="6"/>
  <c r="F11" i="6"/>
  <c r="F57" i="6"/>
  <c r="F10" i="6"/>
  <c r="F32" i="6"/>
  <c r="F9" i="6"/>
  <c r="F5" i="6"/>
  <c r="F8" i="6"/>
  <c r="F52" i="6"/>
  <c r="F53" i="6"/>
  <c r="F41" i="6"/>
  <c r="F56" i="6"/>
  <c r="F54" i="6"/>
  <c r="F33" i="6"/>
  <c r="F7" i="6"/>
  <c r="F46" i="6"/>
  <c r="F38" i="6"/>
  <c r="F37" i="6"/>
  <c r="K106" i="5" l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</calcChain>
</file>

<file path=xl/comments1.xml><?xml version="1.0" encoding="utf-8"?>
<comments xmlns="http://schemas.openxmlformats.org/spreadsheetml/2006/main">
  <authors>
    <author>Пестова Наталья Михайловна</author>
  </authors>
  <commentLis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Пестова Наталья Михайловна:</t>
        </r>
        <r>
          <rPr>
            <sz val="9"/>
            <color indexed="81"/>
            <rFont val="Tahoma"/>
            <family val="2"/>
            <charset val="204"/>
          </rPr>
          <t xml:space="preserve">
120 ООО ИМЦ, 39 РУЦ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Пестова Наталья Михайловна:</t>
        </r>
        <r>
          <rPr>
            <sz val="9"/>
            <color indexed="81"/>
            <rFont val="Tahoma"/>
            <family val="2"/>
            <charset val="204"/>
          </rPr>
          <t xml:space="preserve">
УЦ ИМЦ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  <charset val="204"/>
          </rPr>
          <t>Пестова Наталья Михайловна:</t>
        </r>
        <r>
          <rPr>
            <sz val="9"/>
            <color indexed="81"/>
            <rFont val="Tahoma"/>
            <family val="2"/>
            <charset val="204"/>
          </rPr>
          <t xml:space="preserve">
УЦ ИМЦ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04"/>
          </rPr>
          <t>Пестова Наталья Михайловна:</t>
        </r>
        <r>
          <rPr>
            <sz val="9"/>
            <color indexed="81"/>
            <rFont val="Tahoma"/>
            <family val="2"/>
            <charset val="204"/>
          </rPr>
          <t xml:space="preserve">
УЦ ИМЦ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  <charset val="204"/>
          </rPr>
          <t>Пестова Наталья Михайловна:</t>
        </r>
        <r>
          <rPr>
            <sz val="9"/>
            <color indexed="81"/>
            <rFont val="Tahoma"/>
            <family val="2"/>
            <charset val="204"/>
          </rPr>
          <t xml:space="preserve">
АО ПФ СКБ Контур</t>
        </r>
      </text>
    </comment>
  </commentList>
</comments>
</file>

<file path=xl/sharedStrings.xml><?xml version="1.0" encoding="utf-8"?>
<sst xmlns="http://schemas.openxmlformats.org/spreadsheetml/2006/main" count="1803" uniqueCount="271">
  <si>
    <t>№ п/п</t>
  </si>
  <si>
    <t>Наименование медицинской организации</t>
  </si>
  <si>
    <t>Итого</t>
  </si>
  <si>
    <t>код МО</t>
  </si>
  <si>
    <t>динамика</t>
  </si>
  <si>
    <t>Код МО</t>
  </si>
  <si>
    <t>Наименование МО</t>
  </si>
  <si>
    <t>Потребность в количестве ЭП для врачей</t>
  </si>
  <si>
    <t>№пп</t>
  </si>
  <si>
    <t>Незакрытые программы, которые имеют установленный срок 
на 01.07.2019</t>
  </si>
  <si>
    <t>Государственное бюджетное учреждение здравоохранения "Самарская областная клиническая больница им. В.Д. Середавина"</t>
  </si>
  <si>
    <t>Количество ЭЛН, выписанных в МИС
2 кв</t>
  </si>
  <si>
    <t>Количество ЭЛН, выписанных в МИС
 1кв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</si>
  <si>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</si>
  <si>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</si>
  <si>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</si>
  <si>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</si>
  <si>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</si>
  <si>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</si>
  <si>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</si>
  <si>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</si>
  <si>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</si>
  <si>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</si>
  <si>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</si>
  <si>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</si>
  <si>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</si>
  <si>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</si>
  <si>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</si>
  <si>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</si>
  <si>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</si>
  <si>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</si>
  <si>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</si>
  <si>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</si>
  <si>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</si>
  <si>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</si>
  <si>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</si>
  <si>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</si>
  <si>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</si>
  <si>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</si>
  <si>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</si>
  <si>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</si>
  <si>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</si>
  <si>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</si>
  <si>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</si>
  <si>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</si>
  <si>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</si>
  <si>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</si>
  <si>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</si>
  <si>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</si>
  <si>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</si>
  <si>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</si>
  <si>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</si>
  <si>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</si>
  <si>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</si>
  <si>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</si>
  <si>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</si>
  <si>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</si>
  <si>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</si>
  <si>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</si>
  <si>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</si>
  <si>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</si>
  <si>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</si>
  <si>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</si>
  <si>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</si>
  <si>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</si>
  <si>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</si>
  <si>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</si>
  <si>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</si>
  <si>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</si>
  <si>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</si>
  <si>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</si>
  <si>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</si>
  <si>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</si>
  <si>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</si>
  <si>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</si>
  <si>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Самарской области "Самарский психоневрологический диспансер"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</si>
  <si>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</si>
  <si>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</si>
  <si>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</si>
  <si>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</si>
  <si>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</si>
  <si>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</si>
  <si>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</si>
  <si>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</si>
  <si>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</si>
  <si>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</si>
  <si>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</si>
  <si>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</si>
  <si>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</si>
  <si>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поликлиника № 9 Октябрьского района"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</si>
  <si>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</si>
  <si>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</si>
  <si>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</si>
  <si>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</si>
  <si>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</si>
  <si>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</si>
  <si>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</si>
  <si>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</si>
  <si>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</si>
  <si>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</si>
  <si>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</si>
  <si>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</si>
  <si>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</si>
  <si>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</si>
  <si>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</si>
  <si>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</si>
  <si>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</si>
  <si>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</si>
  <si>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</si>
  <si>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</si>
  <si>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</si>
  <si>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</si>
  <si>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</si>
  <si>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</si>
  <si>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</si>
  <si>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Самарской области "Cанаторий "Самара"</t>
  </si>
  <si>
    <t>Количество полученных токенов для записи усиленных квалифицированных электронных подписей (УКЭП) во 2 квартале</t>
  </si>
  <si>
    <t>Количество полученных токенов для записи усиленных квалифицированных электронных подписей (УКЭП) в 1 квартале для ЭЛН</t>
  </si>
  <si>
    <t>% полученных от запланированого</t>
  </si>
  <si>
    <t xml:space="preserve">% ЭЛН в 1 квартале </t>
  </si>
  <si>
    <t>% ЭЛН во 2 квартал</t>
  </si>
  <si>
    <t>Незакрытые и просроченные ИПРА, которые имеют установленный срок 
1 квартал</t>
  </si>
  <si>
    <t>Незакрытые и просроченные ИПРА , которые имеют установленный срок 
2 квартал</t>
  </si>
  <si>
    <t>получено в июле на 01.08.2019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</si>
  <si>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</si>
  <si>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Незакрытые и просроченные ИПРА , которые имеют установленный срок 
01.08.2019</t>
  </si>
  <si>
    <t>получено получено за 7 месяцев 2019</t>
  </si>
  <si>
    <t>всего БЛ 
1 квартал</t>
  </si>
  <si>
    <t>Всего ББЛ 
1 квартал</t>
  </si>
  <si>
    <t>всего БЛ 
2 квартал</t>
  </si>
  <si>
    <t>Всего ББЛ 
2 квартал</t>
  </si>
  <si>
    <t>Всего ББЛ 
на 01.08.2019</t>
  </si>
  <si>
    <t>Количество ЭЛН, выписанных в МИС
на 01.08.2019</t>
  </si>
  <si>
    <t>Доля ЭЛН от всех ЭЛН</t>
  </si>
  <si>
    <t xml:space="preserve">код МО </t>
  </si>
  <si>
    <t>плановых</t>
  </si>
  <si>
    <t>неотложных</t>
  </si>
  <si>
    <t>экстренных</t>
  </si>
  <si>
    <t>ОМС</t>
  </si>
  <si>
    <t>всего</t>
  </si>
  <si>
    <t>Количество проведенных консультаций с применением телемедицинских технологий на 01.08.2019</t>
  </si>
  <si>
    <t>динамика  на 01.08.2019</t>
  </si>
  <si>
    <t xml:space="preserve">динамика 1 полугодие </t>
  </si>
  <si>
    <t>Незакрытые и просроченные ИПРА , которые имеют установленный срок 
01.09.2019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</si>
  <si>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</si>
  <si>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</si>
  <si>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01.09.2019</t>
  </si>
  <si>
    <t>Количество полученных токенов для записи усиленных квалифицированных электронных подписей (УКЭП) за 1 полугодие</t>
  </si>
  <si>
    <t>получено в августе на 01.09.2019</t>
  </si>
  <si>
    <t>рейтинг по всем показателям</t>
  </si>
  <si>
    <t>рейтин по ЭЛН</t>
  </si>
  <si>
    <t>рейтинг по ИПРА</t>
  </si>
  <si>
    <t>рейтинг по ЭП</t>
  </si>
  <si>
    <t>рейтинг по ФТМК</t>
  </si>
  <si>
    <t>рейтинг по паллиативной помощи</t>
  </si>
  <si>
    <t>10 баллов</t>
  </si>
  <si>
    <t>7 баллов</t>
  </si>
  <si>
    <t>4 балла</t>
  </si>
  <si>
    <t>1 балл</t>
  </si>
  <si>
    <t>не принимает участие по НПА</t>
  </si>
  <si>
    <t>Незакрытые и просроченные ИПРА , которые имеют установленный срок 
01.10.2019</t>
  </si>
  <si>
    <t>получено за 8 месяцев 2019</t>
  </si>
  <si>
    <t>получено за 9 месяцев 2019</t>
  </si>
  <si>
    <t>Количество проведенных консультаций с применением телемедицинских технологий на 01.10.2019</t>
  </si>
  <si>
    <t xml:space="preserve">Региональный Код организации </t>
  </si>
  <si>
    <t>Наименование организации</t>
  </si>
  <si>
    <t>Наименование  отчетов, предоставляемых в рамках мониторинга</t>
  </si>
  <si>
    <t>Ресурсы и структура медицинских организаций, оказывающих паллиативную медицинскую помощь</t>
  </si>
  <si>
    <t>Объем оказанной паллиативной медицинской помощи в амбулаторных условиях</t>
  </si>
  <si>
    <t xml:space="preserve">Оказанная паллиативная помощь в стационарных условиях </t>
  </si>
  <si>
    <t>Данные о пациентах, получивших паллиативную медицинскую помощь</t>
  </si>
  <si>
    <t xml:space="preserve">Сведения о реализации лекарственных препаратов, веобходимых для обезболивания, и их запасах </t>
  </si>
  <si>
    <t>МО, которые должны предоставлять отчет</t>
  </si>
  <si>
    <t>Данные на 11.09.2019 (II квартал 2019)</t>
  </si>
  <si>
    <t>Данные на 11.09.2019 (в ИС данные за 2018 год)</t>
  </si>
  <si>
    <t>Данные на 11.09.2019
( данные на 2018 год)</t>
  </si>
  <si>
    <t>Данные на 11.09.2019</t>
  </si>
  <si>
    <r>
      <t>1</t>
    </r>
    <r>
      <rPr>
        <sz val="11"/>
        <color indexed="8"/>
        <rFont val="Times New Roman"/>
        <family val="1"/>
        <charset val="204"/>
      </rPr>
      <t>`</t>
    </r>
  </si>
  <si>
    <t>2`</t>
  </si>
  <si>
    <t>3`</t>
  </si>
  <si>
    <t>4`</t>
  </si>
  <si>
    <t>5`</t>
  </si>
  <si>
    <t>ГБУЗ СО "БОГАТОВСКАЯ ЦРБ"</t>
  </si>
  <si>
    <t>Да</t>
  </si>
  <si>
    <t>не сдали</t>
  </si>
  <si>
    <t>ГБУЗ СО "БОРСКАЯ ЦРБ"</t>
  </si>
  <si>
    <t>ГБУЗ СО "ИСАКЛИНСКАЯ ЦРБ"</t>
  </si>
  <si>
    <t>ГБУЗ СО "КИНЕЛЬ-ЧЕРКАССКАЯ ЦРБ"</t>
  </si>
  <si>
    <t>ГБУЗ СО "КЛЯВЛИНСКАЯ ЦРБ"</t>
  </si>
  <si>
    <t xml:space="preserve"> </t>
  </si>
  <si>
    <t>ГБУЗ СО "ПРИВОЛЖСКАЯ ЦРБ"</t>
  </si>
  <si>
    <t>ГБУЗ СО "СЕРГИЕВСКАЯ ЦРБ"</t>
  </si>
  <si>
    <t>ГБУЗ СО "СТАВРОПОЛЬСКАЯ ЦРБ"</t>
  </si>
  <si>
    <t>ГБУЗ СО "ХВОРОСТЯНСКАЯ ЦРБ"</t>
  </si>
  <si>
    <t>ГБУЗ СО "ШИГОНСКАЯ ЦРБ"</t>
  </si>
  <si>
    <t>ГБУЗ СО "ЕЛХОВСКАЯ ЦРБ"</t>
  </si>
  <si>
    <t>ГБУЗ СО "НОВОКУЙБЫШЕВСКАЯ ЦГБ"</t>
  </si>
  <si>
    <t>ГБУЗ СО "СЫЗРАНСКАЯ ГОРОДСКАЯ БОЛЬНИЦА № 3"</t>
  </si>
  <si>
    <t>ГБУ3 СО "ТОЛЬЯТТИНСКАЯ ГОРОДСКАЯ ДЕТСКАЯ БОЛЬНИЦА № 1"</t>
  </si>
  <si>
    <t>ГБУЗ "САМАРСКАЯ ОБЛАСТНАЯ ДЕТСКАЯ КЛИНИЧЕСКАЯ БОЛЬНИЦА ИМ.Н.Н.ИВАНОВОЙ"</t>
  </si>
  <si>
    <t>ГБУЗ САМАРСКИЙ ОБЛАСТНОЙ КЛИНИЧЕСКИЙ ОНКОЛОГИЧЕСКИЙ ДИСПАНСЕР</t>
  </si>
  <si>
    <t>ГБУЗ СО "БЕЗЕНЧУКСКАЯ ЦРБ"</t>
  </si>
  <si>
    <t>ГБУЗ СО "БОЛЬШЕГЛУШИЦКАЯ ЦРБ"</t>
  </si>
  <si>
    <t>ГБУЗ СО "ВОЛЖСКАЯ ЦРБ"</t>
  </si>
  <si>
    <t>ГБУЗ СО "КОШКИНСКАЯ ЦРБ"</t>
  </si>
  <si>
    <t>ГБУЗ СО "КРАСНОАРМЕЙСКАЯ ЦРБ"</t>
  </si>
  <si>
    <t>ГБУЗ СО "КРАСНОЯРСКАЯ ЦРБ"</t>
  </si>
  <si>
    <t>ГБУЗ СО "НЕФТЕГОРСКАЯ ЦРБ"</t>
  </si>
  <si>
    <t>ГБУЗ СО "ПЕСТРАВСКАЯ ЦРБ"</t>
  </si>
  <si>
    <t>ГБУЗ СО "ПОХВИСТНЕВСКАЯ ЦБ ГОРОДА И РАЙОНА"</t>
  </si>
  <si>
    <t>ГБУЗ СО "СЫЗРАНСКАЯ ЦРБ"</t>
  </si>
  <si>
    <t>ГБУЗ СО "ЧЕЛНО-ВЕРШИНСКАЯ ЦРБ"</t>
  </si>
  <si>
    <t>ГБУЗ СО "ШЕНТАЛИНСКАЯ ЦРБ"</t>
  </si>
  <si>
    <t>ГБУЗ СО "КАМЫШЛИНСКАЯ ЦРБ"</t>
  </si>
  <si>
    <t>ГБУЗ СО "ЖИГУЛЕВСКАЯ ЦГБ"</t>
  </si>
  <si>
    <t>ГБУЗ СО "ОКТЯБРЬСКАЯ ЦЕНТРАЛЬНАЯ ГОРОДСКАЯ БОЛЬНИЦА"</t>
  </si>
  <si>
    <t>ГБУЗ СО "ТОЛЬЯТТИНСКАЯ ГОРОДСКАЯ КЛИНИЧЕСКАЯ БОЛЬНИЦА № 5"</t>
  </si>
  <si>
    <t>ФГБУЗ САМАРСКИЙ МЕДИЦИНСКИЙ КЛИНИЧЕСКИЙ ЦЕНТР ФМБА РОССИИ</t>
  </si>
  <si>
    <t>ГБУЗ СО "ТОЛЬЯТТИНСКАЯ ГОРОДСКАЯ ПОЛИКЛИНИКА № 4"</t>
  </si>
  <si>
    <t>ГБУЗ СО "САМАРСКАЯ ГОРОДСКАЯ БОЛЬНИЦА № 10"</t>
  </si>
  <si>
    <t>ГБУЗ СО "САМАРСКАЯ ГОРОДСКАЯ БОЛЬНИЦА № 4"</t>
  </si>
  <si>
    <t>ГБУЗ СО "САМАРСКАЯ ГОРОДСКАЯ ПОЛИКЛИНИКА № 6 ПРОМЫШЛЕННОГО РАЙОНА"</t>
  </si>
  <si>
    <t>ГБУЗ САМАРСКАЯ ОБЛАСТНАЯ КЛИНИЧЕСКАЯ БОЛЬНИЦА ИМ. В.Д. СЕРЕДАВИНА</t>
  </si>
  <si>
    <t>ГБУЗ САМАРСКИЙ ОБЛАСТНОЙ КЛИНИЧЕСКИЙ ЦЕНТР  ПРОФИЛАКТИКИ И  БОРЬБЫ СО СПИД</t>
  </si>
  <si>
    <t>ГБУЗ СО "БОЛЬШЕЧЕРНИГОВСКАЯ ЦРБ"</t>
  </si>
  <si>
    <t>ГБУЗ СО "КИНЕЛЬСКАЯ ЦБ ГОРОДА И РАЙОНА"</t>
  </si>
  <si>
    <t>ГБУЗ СО "СЫЗРАНСКАЯ ГОРОДСКАЯ БОЛЬНИЦА № 2"</t>
  </si>
  <si>
    <t>ГБУЗ СО "ЧАПАЕВСКАЯ ЦЕНТРАЛЬНАЯ ГОРОДСКАЯ БОЛЬНИЦА"</t>
  </si>
  <si>
    <t>ГБУЗ СО "ТОЛЬЯТТИНСКАЯ ГОРОДСКАЯ ПОЛИКЛИНИКА № 1"</t>
  </si>
  <si>
    <t>ГБУЗ СО "ТОЛЬЯТТИНСКАЯ ГОРОДСКАЯ КЛИНИЧЕСКАЯ ПОЛИКЛИНИКА № 3"</t>
  </si>
  <si>
    <t>ГБУЗ СО "ТОЛЬЯТТИНСКАЯ ГОРОДСКАЯ ПОЛИКЛИНИКА № 2"</t>
  </si>
  <si>
    <t>ГБУЗ  "САМАРСКАЯ  ОБЛАСТНАЯ КЛИНИЧЕСКАЯ ГЕРИАТРИЧЕСКАЯ БОЛЬНИЦА"</t>
  </si>
  <si>
    <t>ГБУЗ СО "САМАРСКАЯ ГОРОДСКАЯ ПОЛИКЛИНИКА № 13 ЖЕЛЕЗНОДОРОЖНОГО РАЙОНА"</t>
  </si>
  <si>
    <t>ГБУЗ СО "САМАРСКАЯ ГОРОДСКАЯ ПОЛИКЛИНИКА № 4 КИРОВСКОГО РАЙОНА"</t>
  </si>
  <si>
    <t>ГБУЗ СО "СМСЧ № 5 КИРОВСКОГО РАЙОНА"</t>
  </si>
  <si>
    <t>ГБУЗ СО "САМАРСКАЯ ГОРОДСКАЯ БОЛЬНИЦА № 7"</t>
  </si>
  <si>
    <t>ГБУЗ СО "САМАРСКАЯ ГОРОДСКАЯ ПОЛИКЛИНИКА № 3"</t>
  </si>
  <si>
    <t>ГБУЗ СО "САМАРСКАЯ ГОРОДСКАЯ ПОЛИКЛИНИКА № 9 ОКТЯБРЬСКОГО РАЙОНА"</t>
  </si>
  <si>
    <t>ГБУЗ СО "САМАРСКАЯ ГОРОДСКАЯ КОНСУЛЬТАТИВНО-ДИАГНОСТИЧЕСКАЯ ПОЛИКЛИНИКА № 14"</t>
  </si>
  <si>
    <t>ГБУЗ СО "СМСЧ № 2 ПРОМЫШЛЕННОГО РАЙОНА"</t>
  </si>
  <si>
    <t>ГБУЗ СО "САМАРСКАЯ ГОРОДСКАЯ КЛИНИЧЕСКАЯ ПОЛИКЛИНИКА № 15 ПРОМЫШЛЕННОГО РАЙОНА"</t>
  </si>
  <si>
    <t>ГБУЗ СО "САМАРСКАЯ ГОРОДСКАЯ ПОЛИКЛИНИКА № 1 ПРОМЫШЛЕННОГО РАЙОНА"</t>
  </si>
  <si>
    <t>ГБУЗ СО "САМАРСКАЯ ГОРОДСКАЯ ПОЛИКЛИНИКА № 10 СОВЕТСКОГО РАЙОНА"</t>
  </si>
  <si>
    <t>ГБУЗ САМАРСКАЯ ОБЛАСТНАЯ КЛИНИЧЕСКАЯ БОЛЬНИЦА № 2</t>
  </si>
  <si>
    <t>ГБУЗ САМАРСКИЙ ОБЛАСТНОЙ КЛИНИЧЕСКИЙ ГОСПИТАЛЬ ДЛЯ ВЕТЕРАНОВ ВОЙН</t>
  </si>
  <si>
    <t>АНО "САМАРСКИЙ ХОСПИС"</t>
  </si>
  <si>
    <t>ГБУЗ СО "ОТРАДНЕНСКАЯ ГОРОДСКАЯ БОЛЬНИЦА"</t>
  </si>
  <si>
    <t>ГБУЗ СО "СЫЗРАНСКАЯ ЦЕНТРАЛЬНАЯ ГОРОДСКАЯ БОЛЬНИЦА"</t>
  </si>
  <si>
    <t>да</t>
  </si>
  <si>
    <t>ГБУЗ СО "СЫЗРАНСКАЯ ГОРОДСКАЯ ПОЛИКЛИНИКА"</t>
  </si>
  <si>
    <t>ГБУЗ СО "САМАРСКАЯ ГОРОДСКАЯ КЛИНИЧЕСКАЯ БОЛЬНИЦА № 8"</t>
  </si>
  <si>
    <t>ГБУЗ СО "САМАРСКАЯ ГОРОДСКАЯ БОЛЬНИЦА № 6"</t>
  </si>
  <si>
    <t>Данные на 07.10.2019</t>
  </si>
  <si>
    <t>Данные на 07.10.2019 
 (в ИС данные за 2018 год)</t>
  </si>
  <si>
    <t>LPUCODE</t>
  </si>
  <si>
    <t xml:space="preserve"> +</t>
  </si>
  <si>
    <t>+</t>
  </si>
  <si>
    <t xml:space="preserve">динамика 9 месяцев </t>
  </si>
  <si>
    <t>всего БЛ 
3 квартал</t>
  </si>
  <si>
    <t>Всего ББЛ 
3 квартал</t>
  </si>
  <si>
    <t>Количество ЭЛН, выписанных в МИС
за 9 мес</t>
  </si>
  <si>
    <t>Количество ЭЛН, выписанных в МИС
в 3 кв.</t>
  </si>
  <si>
    <t>% ЭЛН в 3 квартал</t>
  </si>
  <si>
    <t>Всего ББЛ за 9 месяцев</t>
  </si>
  <si>
    <t>получено за 10 месяцев 2019</t>
  </si>
  <si>
    <t>Незакрытые и просроченные ИПРА , которые имеют установленный срок 
01.11.2019</t>
  </si>
  <si>
    <t>Количество проведенных консультаций с применением телемедицинских технологий на 01.11.2019</t>
  </si>
  <si>
    <t>Данные на 31. 10.2019</t>
  </si>
  <si>
    <t>Кол-во переданных отчетов с начала мониторинга</t>
  </si>
  <si>
    <t>NAME</t>
  </si>
  <si>
    <t>Интегральный рейтинг 
(Доля переданных отчетов с начала мониторинга)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</si>
</sst>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#,##0"/>
    <numFmt numFmtId="166" formatCode="[$-419]0"/>
  </numFmts>
  <fonts count="32" x14ac:knownFonts="1">
    <font>
      <sz val="11"/>
      <color theme="1"/>
      <name val="Times New Roman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SimSun"/>
      <family val="2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sz val="12"/>
      <color theme="0" tint="-0.14999847407452621"/>
      <name val="Times New Roman"/>
      <family val="2"/>
      <charset val="204"/>
    </font>
    <font>
      <sz val="12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rgb="FFDBEEF3"/>
        <bgColor rgb="FFDBEEF3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DDD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AF437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EBF1D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00"/>
        <bgColor rgb="FFEBF1DE"/>
      </patternFill>
    </fill>
    <fill>
      <patternFill patternType="solid">
        <fgColor rgb="FFFFC000"/>
        <bgColor rgb="FFEBF1DE"/>
      </patternFill>
    </fill>
    <fill>
      <patternFill patternType="solid">
        <fgColor rgb="FF92D050"/>
        <bgColor indexed="9"/>
      </patternFill>
    </fill>
    <fill>
      <patternFill patternType="solid">
        <fgColor rgb="FFFF0000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rgb="FFDBEEF3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/>
    <xf numFmtId="0" fontId="3" fillId="0" borderId="0"/>
    <xf numFmtId="164" fontId="2" fillId="0" borderId="0"/>
    <xf numFmtId="0" fontId="9" fillId="0" borderId="0"/>
    <xf numFmtId="0" fontId="11" fillId="0" borderId="0"/>
    <xf numFmtId="9" fontId="11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9" fillId="0" borderId="0"/>
  </cellStyleXfs>
  <cellXfs count="4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2" fillId="0" borderId="0" xfId="10" applyFont="1"/>
    <xf numFmtId="0" fontId="1" fillId="2" borderId="23" xfId="0" applyFont="1" applyFill="1" applyBorder="1" applyAlignment="1">
      <alignment horizontal="center" vertical="center" wrapText="1"/>
    </xf>
    <xf numFmtId="0" fontId="15" fillId="0" borderId="3" xfId="0" applyFont="1" applyBorder="1" applyAlignment="1"/>
    <xf numFmtId="0" fontId="15" fillId="0" borderId="3" xfId="0" applyFont="1" applyBorder="1"/>
    <xf numFmtId="0" fontId="12" fillId="0" borderId="0" xfId="10" applyFont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0" fillId="0" borderId="0" xfId="10" applyFont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/>
    <xf numFmtId="0" fontId="16" fillId="5" borderId="46" xfId="0" applyFont="1" applyFill="1" applyBorder="1" applyAlignment="1"/>
    <xf numFmtId="0" fontId="16" fillId="4" borderId="38" xfId="0" applyFont="1" applyFill="1" applyBorder="1" applyAlignment="1"/>
    <xf numFmtId="0" fontId="3" fillId="7" borderId="4" xfId="3" applyFill="1" applyBorder="1" applyAlignment="1">
      <alignment horizontal="center" vertical="center" wrapText="1"/>
    </xf>
    <xf numFmtId="0" fontId="5" fillId="7" borderId="4" xfId="2" applyFill="1" applyBorder="1" applyAlignment="1">
      <alignment horizontal="center" vertical="center" wrapText="1"/>
    </xf>
    <xf numFmtId="0" fontId="3" fillId="7" borderId="4" xfId="1" applyFill="1" applyBorder="1" applyAlignment="1">
      <alignment horizontal="center" vertical="center" wrapText="1"/>
    </xf>
    <xf numFmtId="0" fontId="6" fillId="7" borderId="4" xfId="4" applyFont="1" applyFill="1" applyBorder="1" applyAlignment="1">
      <alignment horizontal="center" vertical="center" wrapText="1"/>
    </xf>
    <xf numFmtId="0" fontId="0" fillId="0" borderId="50" xfId="0" applyBorder="1" applyAlignment="1"/>
    <xf numFmtId="0" fontId="15" fillId="0" borderId="2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3" fillId="7" borderId="4" xfId="5" applyFill="1" applyBorder="1" applyAlignment="1">
      <alignment horizontal="center" vertical="center" wrapText="1"/>
    </xf>
    <xf numFmtId="0" fontId="3" fillId="9" borderId="4" xfId="1" applyFill="1" applyBorder="1" applyAlignment="1">
      <alignment horizontal="center"/>
    </xf>
    <xf numFmtId="0" fontId="15" fillId="0" borderId="50" xfId="0" applyFont="1" applyBorder="1" applyAlignment="1">
      <alignment horizontal="center" vertical="center" wrapText="1"/>
    </xf>
    <xf numFmtId="0" fontId="0" fillId="0" borderId="48" xfId="0" applyBorder="1" applyAlignment="1"/>
    <xf numFmtId="0" fontId="15" fillId="0" borderId="5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0" fillId="8" borderId="4" xfId="0" applyFill="1" applyBorder="1"/>
    <xf numFmtId="0" fontId="0" fillId="7" borderId="4" xfId="0" applyFill="1" applyBorder="1"/>
    <xf numFmtId="0" fontId="0" fillId="10" borderId="4" xfId="0" applyFill="1" applyBorder="1"/>
    <xf numFmtId="0" fontId="0" fillId="6" borderId="4" xfId="0" applyFill="1" applyBorder="1"/>
    <xf numFmtId="0" fontId="0" fillId="11" borderId="4" xfId="0" applyFill="1" applyBorder="1"/>
    <xf numFmtId="0" fontId="0" fillId="0" borderId="0" xfId="0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18" fillId="0" borderId="4" xfId="2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top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center" vertical="center" wrapText="1"/>
    </xf>
    <xf numFmtId="0" fontId="19" fillId="0" borderId="4" xfId="5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/>
    </xf>
    <xf numFmtId="0" fontId="18" fillId="0" borderId="4" xfId="0" applyFont="1" applyFill="1" applyBorder="1" applyAlignment="1">
      <alignment wrapText="1"/>
    </xf>
    <xf numFmtId="0" fontId="23" fillId="0" borderId="0" xfId="0" applyFont="1"/>
    <xf numFmtId="0" fontId="15" fillId="0" borderId="5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10" borderId="4" xfId="5" applyFill="1" applyBorder="1" applyAlignment="1">
      <alignment horizontal="center" vertical="center" wrapText="1"/>
    </xf>
    <xf numFmtId="0" fontId="3" fillId="10" borderId="4" xfId="3" applyFill="1" applyBorder="1" applyAlignment="1">
      <alignment horizontal="center" vertical="center" wrapText="1"/>
    </xf>
    <xf numFmtId="0" fontId="5" fillId="10" borderId="4" xfId="2" applyFill="1" applyBorder="1" applyAlignment="1">
      <alignment horizontal="center" vertical="center" wrapText="1"/>
    </xf>
    <xf numFmtId="0" fontId="3" fillId="10" borderId="4" xfId="1" applyFill="1" applyBorder="1" applyAlignment="1">
      <alignment horizontal="center" vertical="center" wrapText="1"/>
    </xf>
    <xf numFmtId="0" fontId="14" fillId="6" borderId="10" xfId="2" applyFont="1" applyFill="1" applyBorder="1" applyAlignment="1">
      <alignment vertical="top" wrapText="1"/>
    </xf>
    <xf numFmtId="0" fontId="0" fillId="6" borderId="4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10" fontId="0" fillId="6" borderId="3" xfId="12" applyNumberFormat="1" applyFont="1" applyFill="1" applyBorder="1" applyAlignment="1">
      <alignment horizontal="center" vertical="center"/>
    </xf>
    <xf numFmtId="0" fontId="3" fillId="6" borderId="4" xfId="5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top" wrapText="1"/>
    </xf>
    <xf numFmtId="0" fontId="26" fillId="4" borderId="4" xfId="0" applyFont="1" applyFill="1" applyBorder="1" applyAlignment="1">
      <alignment horizontal="center" vertical="top" wrapText="1"/>
    </xf>
    <xf numFmtId="0" fontId="26" fillId="4" borderId="4" xfId="0" applyFont="1" applyFill="1" applyBorder="1" applyAlignment="1">
      <alignment vertical="top" wrapText="1"/>
    </xf>
    <xf numFmtId="0" fontId="26" fillId="11" borderId="4" xfId="0" applyFont="1" applyFill="1" applyBorder="1" applyAlignment="1">
      <alignment horizontal="center" vertical="top" wrapText="1"/>
    </xf>
    <xf numFmtId="0" fontId="26" fillId="15" borderId="4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59" xfId="0" applyFont="1" applyFill="1" applyBorder="1" applyAlignment="1">
      <alignment vertical="center" wrapText="1"/>
    </xf>
    <xf numFmtId="0" fontId="0" fillId="14" borderId="40" xfId="0" applyFill="1" applyBorder="1" applyAlignment="1"/>
    <xf numFmtId="0" fontId="0" fillId="14" borderId="43" xfId="0" applyFill="1" applyBorder="1"/>
    <xf numFmtId="0" fontId="0" fillId="14" borderId="44" xfId="0" applyFill="1" applyBorder="1"/>
    <xf numFmtId="0" fontId="0" fillId="14" borderId="40" xfId="0" applyFill="1" applyBorder="1"/>
    <xf numFmtId="0" fontId="2" fillId="3" borderId="34" xfId="0" applyFont="1" applyFill="1" applyBorder="1" applyAlignment="1">
      <alignment horizontal="center"/>
    </xf>
    <xf numFmtId="0" fontId="14" fillId="4" borderId="15" xfId="0" applyFont="1" applyFill="1" applyBorder="1" applyAlignment="1">
      <alignment vertical="top" wrapText="1"/>
    </xf>
    <xf numFmtId="10" fontId="0" fillId="4" borderId="15" xfId="0" applyNumberForma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0" fontId="0" fillId="4" borderId="5" xfId="0" applyNumberFormat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0" fontId="3" fillId="16" borderId="12" xfId="1" applyNumberFormat="1" applyFill="1" applyBorder="1" applyAlignment="1">
      <alignment horizontal="center" vertical="center" wrapText="1"/>
    </xf>
    <xf numFmtId="10" fontId="0" fillId="4" borderId="38" xfId="0" applyNumberFormat="1" applyFill="1" applyBorder="1" applyAlignment="1">
      <alignment horizontal="center" vertical="center"/>
    </xf>
    <xf numFmtId="0" fontId="14" fillId="4" borderId="24" xfId="0" applyFont="1" applyFill="1" applyBorder="1" applyAlignment="1">
      <alignment vertical="top" wrapText="1"/>
    </xf>
    <xf numFmtId="0" fontId="5" fillId="4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10" fontId="0" fillId="4" borderId="21" xfId="0" applyNumberFormat="1" applyFont="1" applyFill="1" applyBorder="1" applyAlignment="1">
      <alignment horizontal="center" vertical="center"/>
    </xf>
    <xf numFmtId="10" fontId="3" fillId="16" borderId="21" xfId="1" applyNumberFormat="1" applyFill="1" applyBorder="1" applyAlignment="1">
      <alignment horizontal="center" vertical="center" wrapText="1"/>
    </xf>
    <xf numFmtId="10" fontId="0" fillId="4" borderId="39" xfId="0" applyNumberFormat="1" applyFill="1" applyBorder="1" applyAlignment="1">
      <alignment horizontal="center" vertical="center"/>
    </xf>
    <xf numFmtId="10" fontId="0" fillId="4" borderId="24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0" fontId="0" fillId="4" borderId="4" xfId="0" applyNumberFormat="1" applyFill="1" applyBorder="1" applyAlignment="1">
      <alignment horizontal="center" vertical="center"/>
    </xf>
    <xf numFmtId="10" fontId="0" fillId="4" borderId="5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10" fontId="0" fillId="4" borderId="21" xfId="0" applyNumberFormat="1" applyFill="1" applyBorder="1" applyAlignment="1">
      <alignment horizontal="center" vertical="center"/>
    </xf>
    <xf numFmtId="10" fontId="0" fillId="4" borderId="18" xfId="0" applyNumberFormat="1" applyFill="1" applyBorder="1" applyAlignment="1">
      <alignment horizontal="center" vertical="center"/>
    </xf>
    <xf numFmtId="9" fontId="8" fillId="4" borderId="10" xfId="11" applyFont="1" applyFill="1" applyBorder="1" applyAlignment="1">
      <alignment horizontal="center" vertical="center"/>
    </xf>
    <xf numFmtId="9" fontId="8" fillId="4" borderId="24" xfId="11" applyFont="1" applyFill="1" applyBorder="1" applyAlignment="1">
      <alignment horizontal="center" vertical="center"/>
    </xf>
    <xf numFmtId="1" fontId="0" fillId="4" borderId="39" xfId="0" applyNumberFormat="1" applyFill="1" applyBorder="1" applyAlignment="1">
      <alignment horizontal="center" vertical="center" wrapText="1"/>
    </xf>
    <xf numFmtId="10" fontId="0" fillId="4" borderId="4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10" fontId="0" fillId="4" borderId="18" xfId="0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vertical="center" wrapText="1"/>
    </xf>
    <xf numFmtId="0" fontId="0" fillId="14" borderId="64" xfId="0" applyFill="1" applyBorder="1" applyAlignment="1">
      <alignment vertical="center" wrapText="1"/>
    </xf>
    <xf numFmtId="0" fontId="3" fillId="4" borderId="21" xfId="3" applyFill="1" applyBorder="1" applyAlignment="1">
      <alignment horizontal="center" vertical="center" wrapText="1"/>
    </xf>
    <xf numFmtId="0" fontId="3" fillId="4" borderId="49" xfId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166" fontId="2" fillId="17" borderId="38" xfId="6" applyNumberFormat="1" applyFill="1" applyBorder="1" applyAlignment="1">
      <alignment horizontal="center" vertical="center" wrapText="1"/>
    </xf>
    <xf numFmtId="164" fontId="2" fillId="17" borderId="12" xfId="6" applyFill="1" applyBorder="1" applyAlignment="1">
      <alignment horizontal="center" vertical="center" wrapText="1"/>
    </xf>
    <xf numFmtId="0" fontId="3" fillId="18" borderId="12" xfId="3" applyFill="1" applyBorder="1" applyAlignment="1">
      <alignment horizontal="center" vertical="center" wrapText="1"/>
    </xf>
    <xf numFmtId="0" fontId="14" fillId="18" borderId="15" xfId="0" applyFont="1" applyFill="1" applyBorder="1" applyAlignment="1">
      <alignment vertical="top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/>
    </xf>
    <xf numFmtId="9" fontId="8" fillId="18" borderId="15" xfId="1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10" fontId="0" fillId="18" borderId="12" xfId="0" applyNumberFormat="1" applyFont="1" applyFill="1" applyBorder="1" applyAlignment="1">
      <alignment horizontal="center" vertical="center"/>
    </xf>
    <xf numFmtId="10" fontId="0" fillId="18" borderId="13" xfId="0" applyNumberFormat="1" applyFont="1" applyFill="1" applyBorder="1" applyAlignment="1">
      <alignment horizontal="center" vertical="center"/>
    </xf>
    <xf numFmtId="1" fontId="0" fillId="18" borderId="38" xfId="0" applyNumberFormat="1" applyFill="1" applyBorder="1" applyAlignment="1">
      <alignment horizontal="center" vertical="center" wrapText="1"/>
    </xf>
    <xf numFmtId="0" fontId="3" fillId="18" borderId="15" xfId="3" applyFill="1" applyBorder="1" applyAlignment="1">
      <alignment horizontal="center" vertical="center" wrapText="1"/>
    </xf>
    <xf numFmtId="10" fontId="3" fillId="19" borderId="15" xfId="1" applyNumberFormat="1" applyFill="1" applyBorder="1" applyAlignment="1">
      <alignment horizontal="center" vertical="center" wrapText="1"/>
    </xf>
    <xf numFmtId="10" fontId="0" fillId="18" borderId="11" xfId="0" applyNumberFormat="1" applyFill="1" applyBorder="1" applyAlignment="1">
      <alignment horizontal="center" vertical="center"/>
    </xf>
    <xf numFmtId="10" fontId="0" fillId="18" borderId="15" xfId="0" applyNumberForma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10" fontId="0" fillId="18" borderId="12" xfId="0" applyNumberFormat="1" applyFill="1" applyBorder="1" applyAlignment="1">
      <alignment horizontal="center" vertical="center"/>
    </xf>
    <xf numFmtId="10" fontId="0" fillId="18" borderId="13" xfId="0" applyNumberFormat="1" applyFill="1" applyBorder="1" applyAlignment="1">
      <alignment horizontal="center" vertical="center"/>
    </xf>
    <xf numFmtId="0" fontId="5" fillId="18" borderId="4" xfId="2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vertical="top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8" fillId="18" borderId="4" xfId="0" applyFont="1" applyFill="1" applyBorder="1" applyAlignment="1">
      <alignment horizontal="center" vertical="center"/>
    </xf>
    <xf numFmtId="9" fontId="8" fillId="18" borderId="10" xfId="1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10" fontId="0" fillId="18" borderId="4" xfId="0" applyNumberFormat="1" applyFont="1" applyFill="1" applyBorder="1" applyAlignment="1">
      <alignment horizontal="center" vertical="center"/>
    </xf>
    <xf numFmtId="10" fontId="0" fillId="18" borderId="5" xfId="0" applyNumberFormat="1" applyFont="1" applyFill="1" applyBorder="1" applyAlignment="1">
      <alignment horizontal="center" vertical="center"/>
    </xf>
    <xf numFmtId="1" fontId="0" fillId="18" borderId="6" xfId="0" applyNumberForma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10" fontId="3" fillId="19" borderId="29" xfId="1" applyNumberFormat="1" applyFill="1" applyBorder="1" applyAlignment="1">
      <alignment horizontal="center" vertical="center" wrapText="1"/>
    </xf>
    <xf numFmtId="10" fontId="0" fillId="18" borderId="14" xfId="0" applyNumberFormat="1" applyFill="1" applyBorder="1" applyAlignment="1">
      <alignment horizontal="center" vertical="center"/>
    </xf>
    <xf numFmtId="10" fontId="0" fillId="18" borderId="10" xfId="0" applyNumberFormat="1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10" fontId="0" fillId="18" borderId="4" xfId="0" applyNumberFormat="1" applyFill="1" applyBorder="1" applyAlignment="1">
      <alignment horizontal="center" vertical="center"/>
    </xf>
    <xf numFmtId="10" fontId="0" fillId="18" borderId="5" xfId="0" applyNumberFormat="1" applyFill="1" applyBorder="1" applyAlignment="1">
      <alignment horizontal="center" vertical="center"/>
    </xf>
    <xf numFmtId="0" fontId="3" fillId="18" borderId="4" xfId="5" applyFill="1" applyBorder="1" applyAlignment="1">
      <alignment horizontal="center" vertical="center" wrapText="1"/>
    </xf>
    <xf numFmtId="1" fontId="3" fillId="18" borderId="6" xfId="3" applyNumberFormat="1" applyFill="1" applyBorder="1" applyAlignment="1">
      <alignment horizontal="center" vertical="center" wrapText="1"/>
    </xf>
    <xf numFmtId="1" fontId="3" fillId="18" borderId="10" xfId="3" applyNumberFormat="1" applyFill="1" applyBorder="1" applyAlignment="1">
      <alignment horizontal="center" vertical="center" wrapText="1"/>
    </xf>
    <xf numFmtId="0" fontId="3" fillId="19" borderId="4" xfId="1" applyFill="1" applyBorder="1" applyAlignment="1">
      <alignment horizontal="center"/>
    </xf>
    <xf numFmtId="0" fontId="3" fillId="19" borderId="10" xfId="1" applyFill="1" applyBorder="1" applyAlignment="1">
      <alignment horizontal="center" vertical="center" wrapText="1"/>
    </xf>
    <xf numFmtId="0" fontId="3" fillId="18" borderId="4" xfId="3" applyFill="1" applyBorder="1" applyAlignment="1">
      <alignment horizontal="center" vertical="center" wrapText="1"/>
    </xf>
    <xf numFmtId="0" fontId="3" fillId="18" borderId="10" xfId="3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vertical="top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9" fontId="8" fillId="7" borderId="10" xfId="1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10" fontId="0" fillId="7" borderId="4" xfId="0" applyNumberFormat="1" applyFont="1" applyFill="1" applyBorder="1" applyAlignment="1">
      <alignment horizontal="center" vertical="center"/>
    </xf>
    <xf numFmtId="10" fontId="0" fillId="7" borderId="5" xfId="0" applyNumberFormat="1" applyFon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10" fontId="3" fillId="9" borderId="29" xfId="1" applyNumberFormat="1" applyFill="1" applyBorder="1" applyAlignment="1">
      <alignment horizontal="center" vertical="center" wrapText="1"/>
    </xf>
    <xf numFmtId="10" fontId="0" fillId="7" borderId="14" xfId="0" applyNumberFormat="1" applyFill="1" applyBorder="1" applyAlignment="1">
      <alignment horizontal="center" vertical="center"/>
    </xf>
    <xf numFmtId="10" fontId="0" fillId="7" borderId="10" xfId="0" applyNumberForma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0" fontId="0" fillId="7" borderId="4" xfId="0" applyNumberFormat="1" applyFill="1" applyBorder="1" applyAlignment="1">
      <alignment horizontal="center" vertical="center"/>
    </xf>
    <xf numFmtId="1" fontId="3" fillId="7" borderId="6" xfId="3" applyNumberFormat="1" applyFill="1" applyBorder="1" applyAlignment="1">
      <alignment horizontal="center" vertical="center" wrapText="1"/>
    </xf>
    <xf numFmtId="1" fontId="3" fillId="7" borderId="10" xfId="3" applyNumberFormat="1" applyFill="1" applyBorder="1" applyAlignment="1">
      <alignment horizontal="center" vertical="center" wrapText="1"/>
    </xf>
    <xf numFmtId="0" fontId="3" fillId="7" borderId="10" xfId="3" applyFill="1" applyBorder="1" applyAlignment="1">
      <alignment horizontal="center" vertical="center" wrapText="1"/>
    </xf>
    <xf numFmtId="166" fontId="2" fillId="20" borderId="6" xfId="6" applyNumberFormat="1" applyFill="1" applyBorder="1" applyAlignment="1">
      <alignment horizontal="center" vertical="center" wrapText="1"/>
    </xf>
    <xf numFmtId="164" fontId="2" fillId="20" borderId="10" xfId="6" applyFill="1" applyBorder="1" applyAlignment="1">
      <alignment horizontal="center" vertical="center" wrapText="1"/>
    </xf>
    <xf numFmtId="0" fontId="3" fillId="9" borderId="10" xfId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 wrapText="1"/>
    </xf>
    <xf numFmtId="0" fontId="3" fillId="7" borderId="9" xfId="3" applyFill="1" applyBorder="1" applyAlignment="1">
      <alignment horizontal="center" vertical="center" wrapText="1"/>
    </xf>
    <xf numFmtId="0" fontId="6" fillId="7" borderId="3" xfId="4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vertical="top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/>
    </xf>
    <xf numFmtId="9" fontId="8" fillId="10" borderId="10" xfId="11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10" fontId="0" fillId="10" borderId="4" xfId="0" applyNumberFormat="1" applyFont="1" applyFill="1" applyBorder="1" applyAlignment="1">
      <alignment horizontal="center" vertical="center"/>
    </xf>
    <xf numFmtId="10" fontId="0" fillId="10" borderId="5" xfId="0" applyNumberFormat="1" applyFont="1" applyFill="1" applyBorder="1" applyAlignment="1">
      <alignment horizontal="center" vertical="center"/>
    </xf>
    <xf numFmtId="1" fontId="0" fillId="10" borderId="6" xfId="0" applyNumberFormat="1" applyFill="1" applyBorder="1" applyAlignment="1">
      <alignment horizontal="center" vertical="center" wrapText="1"/>
    </xf>
    <xf numFmtId="1" fontId="0" fillId="10" borderId="10" xfId="0" applyNumberFormat="1" applyFill="1" applyBorder="1" applyAlignment="1">
      <alignment horizontal="center" vertical="center" wrapText="1"/>
    </xf>
    <xf numFmtId="10" fontId="3" fillId="13" borderId="29" xfId="1" applyNumberFormat="1" applyFill="1" applyBorder="1" applyAlignment="1">
      <alignment horizontal="center" vertical="center" wrapText="1"/>
    </xf>
    <xf numFmtId="10" fontId="0" fillId="10" borderId="14" xfId="0" applyNumberFormat="1" applyFill="1" applyBorder="1" applyAlignment="1">
      <alignment horizontal="center" vertical="center"/>
    </xf>
    <xf numFmtId="10" fontId="0" fillId="10" borderId="10" xfId="0" applyNumberForma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10" fontId="0" fillId="10" borderId="4" xfId="0" applyNumberFormat="1" applyFill="1" applyBorder="1" applyAlignment="1">
      <alignment horizontal="center" vertical="center"/>
    </xf>
    <xf numFmtId="0" fontId="3" fillId="10" borderId="10" xfId="3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1" fontId="3" fillId="10" borderId="6" xfId="3" applyNumberFormat="1" applyFill="1" applyBorder="1" applyAlignment="1">
      <alignment horizontal="center" vertical="center" wrapText="1"/>
    </xf>
    <xf numFmtId="1" fontId="3" fillId="10" borderId="10" xfId="3" applyNumberFormat="1" applyFill="1" applyBorder="1" applyAlignment="1">
      <alignment horizontal="center" vertical="center" wrapText="1"/>
    </xf>
    <xf numFmtId="0" fontId="28" fillId="10" borderId="4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vertical="top" wrapText="1"/>
    </xf>
    <xf numFmtId="166" fontId="2" fillId="21" borderId="6" xfId="6" applyNumberFormat="1" applyFill="1" applyBorder="1" applyAlignment="1">
      <alignment horizontal="center" vertical="center" wrapText="1"/>
    </xf>
    <xf numFmtId="164" fontId="2" fillId="21" borderId="10" xfId="6" applyFill="1" applyBorder="1" applyAlignment="1">
      <alignment horizontal="center" vertical="center" wrapText="1"/>
    </xf>
    <xf numFmtId="0" fontId="3" fillId="13" borderId="4" xfId="1" applyFill="1" applyBorder="1" applyAlignment="1">
      <alignment horizontal="center"/>
    </xf>
    <xf numFmtId="0" fontId="3" fillId="13" borderId="10" xfId="1" applyFill="1" applyBorder="1" applyAlignment="1">
      <alignment horizontal="center" vertical="center" wrapText="1"/>
    </xf>
    <xf numFmtId="0" fontId="3" fillId="10" borderId="6" xfId="1" applyFill="1" applyBorder="1" applyAlignment="1">
      <alignment horizontal="center" vertical="center" wrapText="1"/>
    </xf>
    <xf numFmtId="9" fontId="0" fillId="10" borderId="4" xfId="0" applyNumberFormat="1" applyFont="1" applyFill="1" applyBorder="1" applyAlignment="1">
      <alignment horizontal="center" vertical="center"/>
    </xf>
    <xf numFmtId="0" fontId="5" fillId="10" borderId="6" xfId="2" applyFill="1" applyBorder="1" applyAlignment="1">
      <alignment horizontal="center" vertical="center" wrapText="1"/>
    </xf>
    <xf numFmtId="0" fontId="3" fillId="10" borderId="6" xfId="3" applyFill="1" applyBorder="1" applyAlignment="1">
      <alignment horizontal="center" vertical="center" wrapText="1"/>
    </xf>
    <xf numFmtId="0" fontId="3" fillId="10" borderId="7" xfId="5" applyFill="1" applyBorder="1" applyAlignment="1">
      <alignment horizontal="center" vertical="center" wrapText="1"/>
    </xf>
    <xf numFmtId="0" fontId="3" fillId="10" borderId="8" xfId="1" applyFill="1" applyBorder="1" applyAlignment="1">
      <alignment horizontal="center" vertical="center" wrapText="1"/>
    </xf>
    <xf numFmtId="0" fontId="0" fillId="10" borderId="10" xfId="0" applyFill="1" applyBorder="1" applyAlignment="1">
      <alignment wrapText="1"/>
    </xf>
    <xf numFmtId="0" fontId="3" fillId="10" borderId="22" xfId="1" applyFill="1" applyBorder="1" applyAlignment="1">
      <alignment horizontal="center" vertical="center" wrapText="1"/>
    </xf>
    <xf numFmtId="0" fontId="14" fillId="10" borderId="42" xfId="0" applyFont="1" applyFill="1" applyBorder="1" applyAlignment="1">
      <alignment vertical="top" wrapText="1"/>
    </xf>
    <xf numFmtId="0" fontId="4" fillId="10" borderId="4" xfId="0" applyFont="1" applyFill="1" applyBorder="1" applyAlignment="1">
      <alignment horizontal="center" vertical="center"/>
    </xf>
    <xf numFmtId="166" fontId="2" fillId="21" borderId="47" xfId="6" applyNumberFormat="1" applyFill="1" applyBorder="1" applyAlignment="1">
      <alignment horizontal="center" vertical="center" wrapText="1"/>
    </xf>
    <xf numFmtId="164" fontId="2" fillId="21" borderId="42" xfId="6" applyFill="1" applyBorder="1" applyAlignment="1">
      <alignment horizontal="center" vertical="center" wrapText="1"/>
    </xf>
    <xf numFmtId="10" fontId="3" fillId="13" borderId="48" xfId="1" applyNumberFormat="1" applyFill="1" applyBorder="1" applyAlignment="1">
      <alignment horizontal="center" vertical="center" wrapText="1"/>
    </xf>
    <xf numFmtId="10" fontId="0" fillId="10" borderId="41" xfId="0" applyNumberFormat="1" applyFill="1" applyBorder="1" applyAlignment="1">
      <alignment horizontal="center" vertical="center"/>
    </xf>
    <xf numFmtId="10" fontId="0" fillId="10" borderId="42" xfId="0" applyNumberFormat="1" applyFill="1" applyBorder="1" applyAlignment="1">
      <alignment horizontal="center" vertical="center"/>
    </xf>
    <xf numFmtId="10" fontId="0" fillId="7" borderId="5" xfId="0" applyNumberFormat="1" applyFill="1" applyBorder="1" applyAlignment="1">
      <alignment horizontal="center" vertical="center"/>
    </xf>
    <xf numFmtId="10" fontId="0" fillId="10" borderId="5" xfId="0" applyNumberForma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9" fontId="12" fillId="4" borderId="3" xfId="10" applyNumberFormat="1" applyFont="1" applyFill="1" applyBorder="1" applyAlignment="1"/>
    <xf numFmtId="0" fontId="15" fillId="0" borderId="5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12" fillId="4" borderId="27" xfId="10" applyNumberFormat="1" applyFont="1" applyFill="1" applyBorder="1" applyAlignment="1"/>
    <xf numFmtId="0" fontId="1" fillId="2" borderId="66" xfId="0" applyFont="1" applyFill="1" applyBorder="1" applyAlignment="1">
      <alignment horizontal="center" vertical="center" wrapText="1"/>
    </xf>
    <xf numFmtId="0" fontId="12" fillId="18" borderId="4" xfId="10" applyFont="1" applyFill="1" applyBorder="1" applyAlignment="1">
      <alignment horizontal="center"/>
    </xf>
    <xf numFmtId="0" fontId="12" fillId="18" borderId="4" xfId="10" applyNumberFormat="1" applyFont="1" applyFill="1" applyBorder="1" applyAlignment="1">
      <alignment horizontal="center"/>
    </xf>
    <xf numFmtId="0" fontId="12" fillId="18" borderId="4" xfId="10" applyFont="1" applyFill="1" applyBorder="1" applyAlignment="1">
      <alignment vertical="top" wrapText="1"/>
    </xf>
    <xf numFmtId="165" fontId="12" fillId="18" borderId="4" xfId="10" applyNumberFormat="1" applyFont="1" applyFill="1" applyBorder="1" applyAlignment="1">
      <alignment horizontal="center"/>
    </xf>
    <xf numFmtId="9" fontId="12" fillId="18" borderId="4" xfId="9" applyFont="1" applyFill="1" applyBorder="1" applyAlignment="1">
      <alignment horizontal="center"/>
    </xf>
    <xf numFmtId="0" fontId="9" fillId="18" borderId="4" xfId="10" applyFont="1" applyFill="1" applyBorder="1" applyAlignment="1">
      <alignment vertical="top" wrapText="1"/>
    </xf>
    <xf numFmtId="0" fontId="12" fillId="7" borderId="4" xfId="10" applyFont="1" applyFill="1" applyBorder="1" applyAlignment="1">
      <alignment horizontal="center"/>
    </xf>
    <xf numFmtId="0" fontId="12" fillId="7" borderId="4" xfId="10" applyNumberFormat="1" applyFont="1" applyFill="1" applyBorder="1" applyAlignment="1">
      <alignment horizontal="center"/>
    </xf>
    <xf numFmtId="0" fontId="12" fillId="7" borderId="4" xfId="10" applyFont="1" applyFill="1" applyBorder="1" applyAlignment="1">
      <alignment vertical="top" wrapText="1"/>
    </xf>
    <xf numFmtId="165" fontId="12" fillId="7" borderId="4" xfId="10" applyNumberFormat="1" applyFont="1" applyFill="1" applyBorder="1" applyAlignment="1">
      <alignment horizontal="center"/>
    </xf>
    <xf numFmtId="9" fontId="12" fillId="7" borderId="4" xfId="9" applyFont="1" applyFill="1" applyBorder="1" applyAlignment="1">
      <alignment horizontal="center"/>
    </xf>
    <xf numFmtId="0" fontId="12" fillId="6" borderId="4" xfId="10" applyFont="1" applyFill="1" applyBorder="1" applyAlignment="1">
      <alignment horizontal="center"/>
    </xf>
    <xf numFmtId="0" fontId="12" fillId="6" borderId="4" xfId="10" applyNumberFormat="1" applyFont="1" applyFill="1" applyBorder="1" applyAlignment="1">
      <alignment horizontal="center"/>
    </xf>
    <xf numFmtId="0" fontId="12" fillId="6" borderId="4" xfId="10" applyFont="1" applyFill="1" applyBorder="1" applyAlignment="1">
      <alignment vertical="top" wrapText="1"/>
    </xf>
    <xf numFmtId="165" fontId="12" fillId="6" borderId="4" xfId="10" applyNumberFormat="1" applyFont="1" applyFill="1" applyBorder="1" applyAlignment="1">
      <alignment horizontal="center"/>
    </xf>
    <xf numFmtId="9" fontId="12" fillId="6" borderId="4" xfId="9" applyFont="1" applyFill="1" applyBorder="1" applyAlignment="1">
      <alignment horizontal="center"/>
    </xf>
    <xf numFmtId="0" fontId="9" fillId="6" borderId="4" xfId="10" applyFont="1" applyFill="1" applyBorder="1" applyAlignment="1">
      <alignment vertical="top" wrapText="1"/>
    </xf>
    <xf numFmtId="0" fontId="3" fillId="12" borderId="4" xfId="1" applyFill="1" applyBorder="1" applyAlignment="1">
      <alignment horizontal="center" vertical="center" wrapText="1"/>
    </xf>
    <xf numFmtId="0" fontId="14" fillId="12" borderId="10" xfId="2" applyFont="1" applyFill="1" applyBorder="1" applyAlignment="1">
      <alignment vertical="top" wrapText="1"/>
    </xf>
    <xf numFmtId="0" fontId="0" fillId="12" borderId="4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10" fontId="0" fillId="12" borderId="3" xfId="12" applyNumberFormat="1" applyFont="1" applyFill="1" applyBorder="1" applyAlignment="1">
      <alignment horizontal="center" vertical="center"/>
    </xf>
    <xf numFmtId="0" fontId="3" fillId="12" borderId="4" xfId="3" applyFill="1" applyBorder="1" applyAlignment="1">
      <alignment horizontal="center" vertical="center" wrapText="1"/>
    </xf>
    <xf numFmtId="0" fontId="3" fillId="12" borderId="4" xfId="5" applyFill="1" applyBorder="1" applyAlignment="1">
      <alignment horizontal="center" vertical="center" wrapText="1"/>
    </xf>
    <xf numFmtId="0" fontId="5" fillId="12" borderId="4" xfId="2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/>
    </xf>
    <xf numFmtId="0" fontId="6" fillId="12" borderId="4" xfId="4" applyFont="1" applyFill="1" applyBorder="1" applyAlignment="1">
      <alignment horizontal="center" vertical="center" wrapText="1"/>
    </xf>
    <xf numFmtId="0" fontId="3" fillId="22" borderId="4" xfId="1" applyFill="1" applyBorder="1" applyAlignment="1">
      <alignment horizontal="center"/>
    </xf>
    <xf numFmtId="0" fontId="14" fillId="7" borderId="10" xfId="2" applyFont="1" applyFill="1" applyBorder="1" applyAlignment="1">
      <alignment vertical="top" wrapText="1"/>
    </xf>
    <xf numFmtId="0" fontId="0" fillId="7" borderId="4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10" fontId="0" fillId="7" borderId="3" xfId="12" applyNumberFormat="1" applyFont="1" applyFill="1" applyBorder="1" applyAlignment="1">
      <alignment horizontal="center" vertical="center"/>
    </xf>
    <xf numFmtId="0" fontId="3" fillId="6" borderId="4" xfId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/>
    </xf>
    <xf numFmtId="0" fontId="3" fillId="6" borderId="4" xfId="3" applyFill="1" applyBorder="1" applyAlignment="1">
      <alignment horizontal="center" vertical="center" wrapText="1"/>
    </xf>
    <xf numFmtId="0" fontId="5" fillId="6" borderId="4" xfId="2" applyFill="1" applyBorder="1" applyAlignment="1">
      <alignment horizontal="center" vertical="center" wrapText="1"/>
    </xf>
    <xf numFmtId="0" fontId="3" fillId="23" borderId="4" xfId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top" wrapText="1"/>
    </xf>
    <xf numFmtId="0" fontId="14" fillId="10" borderId="10" xfId="2" applyFont="1" applyFill="1" applyBorder="1" applyAlignment="1">
      <alignment vertical="top" wrapText="1"/>
    </xf>
    <xf numFmtId="0" fontId="0" fillId="10" borderId="4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10" fontId="0" fillId="10" borderId="3" xfId="12" applyNumberFormat="1" applyFont="1" applyFill="1" applyBorder="1" applyAlignment="1">
      <alignment horizontal="center" vertical="center"/>
    </xf>
    <xf numFmtId="0" fontId="14" fillId="10" borderId="29" xfId="2" applyFont="1" applyFill="1" applyBorder="1" applyAlignment="1">
      <alignment vertical="top" wrapText="1"/>
    </xf>
    <xf numFmtId="0" fontId="0" fillId="10" borderId="30" xfId="0" applyFont="1" applyFill="1" applyBorder="1" applyAlignment="1">
      <alignment horizontal="center"/>
    </xf>
    <xf numFmtId="0" fontId="6" fillId="10" borderId="4" xfId="4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26" fillId="0" borderId="4" xfId="0" applyFont="1" applyFill="1" applyBorder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10" fontId="15" fillId="24" borderId="65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0" fontId="0" fillId="24" borderId="14" xfId="0" applyFill="1" applyBorder="1" applyAlignment="1">
      <alignment horizontal="center" vertical="center" wrapText="1"/>
    </xf>
    <xf numFmtId="0" fontId="0" fillId="24" borderId="4" xfId="0" applyFill="1" applyBorder="1" applyAlignment="1">
      <alignment horizontal="center" vertical="center"/>
    </xf>
    <xf numFmtId="0" fontId="0" fillId="24" borderId="5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18" borderId="15" xfId="0" applyFill="1" applyBorder="1" applyAlignment="1">
      <alignment wrapText="1"/>
    </xf>
    <xf numFmtId="0" fontId="0" fillId="18" borderId="11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/>
    </xf>
    <xf numFmtId="0" fontId="0" fillId="18" borderId="61" xfId="0" applyFill="1" applyBorder="1" applyAlignment="1">
      <alignment horizontal="center" vertical="center"/>
    </xf>
    <xf numFmtId="10" fontId="15" fillId="18" borderId="53" xfId="0" applyNumberFormat="1" applyFont="1" applyFill="1" applyBorder="1" applyAlignment="1">
      <alignment horizontal="center" vertical="center"/>
    </xf>
    <xf numFmtId="10" fontId="15" fillId="18" borderId="65" xfId="0" applyNumberFormat="1" applyFont="1" applyFill="1" applyBorder="1" applyAlignment="1">
      <alignment horizontal="center" vertical="center"/>
    </xf>
    <xf numFmtId="0" fontId="0" fillId="18" borderId="10" xfId="0" applyFill="1" applyBorder="1" applyAlignment="1">
      <alignment wrapText="1"/>
    </xf>
    <xf numFmtId="0" fontId="0" fillId="18" borderId="14" xfId="0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7" borderId="10" xfId="0" applyFill="1" applyBorder="1" applyAlignment="1">
      <alignment wrapText="1"/>
    </xf>
    <xf numFmtId="0" fontId="0" fillId="7" borderId="4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10" fontId="15" fillId="7" borderId="65" xfId="0" applyNumberFormat="1" applyFont="1" applyFill="1" applyBorder="1" applyAlignment="1">
      <alignment horizontal="center" vertical="center"/>
    </xf>
    <xf numFmtId="0" fontId="0" fillId="24" borderId="4" xfId="0" applyFill="1" applyBorder="1"/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wrapText="1"/>
    </xf>
    <xf numFmtId="0" fontId="0" fillId="6" borderId="1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10" fontId="15" fillId="6" borderId="65" xfId="0" applyNumberFormat="1" applyFont="1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4" xfId="0" applyFill="1" applyBorder="1" applyAlignment="1">
      <alignment wrapText="1"/>
    </xf>
    <xf numFmtId="0" fontId="0" fillId="6" borderId="17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10" fontId="15" fillId="6" borderId="67" xfId="0" applyNumberFormat="1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2" fillId="11" borderId="4" xfId="1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horizontal="center" vertical="center" wrapText="1"/>
    </xf>
    <xf numFmtId="0" fontId="22" fillId="11" borderId="4" xfId="2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 wrapText="1"/>
    </xf>
    <xf numFmtId="10" fontId="26" fillId="0" borderId="0" xfId="0" applyNumberFormat="1" applyFont="1" applyFill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10" fontId="26" fillId="0" borderId="0" xfId="0" applyNumberFormat="1" applyFont="1" applyFill="1" applyAlignment="1">
      <alignment horizontal="center" vertical="top" wrapText="1"/>
    </xf>
    <xf numFmtId="0" fontId="15" fillId="0" borderId="4" xfId="0" applyFont="1" applyFill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26" fillId="0" borderId="4" xfId="0" applyFont="1" applyFill="1" applyBorder="1" applyAlignment="1">
      <alignment horizontal="center"/>
    </xf>
    <xf numFmtId="0" fontId="26" fillId="25" borderId="4" xfId="0" applyFont="1" applyFill="1" applyBorder="1" applyAlignment="1">
      <alignment horizontal="center" vertical="top" wrapText="1"/>
    </xf>
    <xf numFmtId="0" fontId="26" fillId="10" borderId="4" xfId="0" applyFont="1" applyFill="1" applyBorder="1" applyAlignment="1">
      <alignment horizontal="center" vertical="top" wrapText="1"/>
    </xf>
    <xf numFmtId="0" fontId="0" fillId="25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6" fillId="26" borderId="4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vertical="top" wrapText="1"/>
    </xf>
    <xf numFmtId="0" fontId="0" fillId="10" borderId="4" xfId="0" applyFont="1" applyFill="1" applyBorder="1" applyAlignment="1">
      <alignment horizontal="center" vertical="top" wrapText="1"/>
    </xf>
    <xf numFmtId="0" fontId="26" fillId="4" borderId="0" xfId="0" applyFont="1" applyFill="1" applyAlignment="1">
      <alignment vertical="top" wrapText="1"/>
    </xf>
    <xf numFmtId="0" fontId="26" fillId="7" borderId="0" xfId="0" applyFont="1" applyFill="1" applyAlignment="1">
      <alignment vertical="top" wrapText="1"/>
    </xf>
    <xf numFmtId="0" fontId="26" fillId="4" borderId="0" xfId="0" applyFont="1" applyFill="1" applyAlignment="1">
      <alignment horizontal="center" vertical="top" wrapText="1"/>
    </xf>
    <xf numFmtId="0" fontId="26" fillId="27" borderId="0" xfId="0" applyFont="1" applyFill="1" applyAlignment="1">
      <alignment horizontal="center" vertical="top" wrapText="1"/>
    </xf>
    <xf numFmtId="10" fontId="26" fillId="10" borderId="4" xfId="0" applyNumberFormat="1" applyFont="1" applyFill="1" applyBorder="1" applyAlignment="1">
      <alignment horizontal="center" vertical="top" wrapText="1"/>
    </xf>
    <xf numFmtId="10" fontId="26" fillId="6" borderId="4" xfId="0" applyNumberFormat="1" applyFont="1" applyFill="1" applyBorder="1" applyAlignment="1">
      <alignment horizontal="center" vertical="top" wrapText="1"/>
    </xf>
    <xf numFmtId="16" fontId="26" fillId="0" borderId="0" xfId="0" applyNumberFormat="1" applyFont="1" applyFill="1" applyAlignment="1">
      <alignment horizontal="center" vertical="top" wrapText="1"/>
    </xf>
    <xf numFmtId="10" fontId="26" fillId="28" borderId="4" xfId="0" applyNumberFormat="1" applyFont="1" applyFill="1" applyBorder="1" applyAlignment="1">
      <alignment horizontal="center" vertical="top" wrapText="1"/>
    </xf>
    <xf numFmtId="10" fontId="26" fillId="18" borderId="4" xfId="0" applyNumberFormat="1" applyFont="1" applyFill="1" applyBorder="1" applyAlignment="1">
      <alignment horizontal="center" vertical="top" wrapText="1"/>
    </xf>
    <xf numFmtId="0" fontId="18" fillId="18" borderId="4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18" borderId="4" xfId="0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/>
    </xf>
    <xf numFmtId="0" fontId="19" fillId="10" borderId="4" xfId="10" applyFont="1" applyFill="1" applyBorder="1" applyAlignment="1">
      <alignment horizontal="center" vertical="center" wrapText="1"/>
    </xf>
    <xf numFmtId="0" fontId="19" fillId="7" borderId="4" xfId="10" applyFont="1" applyFill="1" applyBorder="1" applyAlignment="1">
      <alignment horizontal="center" vertical="center" wrapText="1"/>
    </xf>
    <xf numFmtId="0" fontId="18" fillId="18" borderId="4" xfId="2" applyFont="1" applyFill="1" applyBorder="1" applyAlignment="1">
      <alignment horizontal="center" vertical="center" wrapText="1"/>
    </xf>
    <xf numFmtId="0" fontId="18" fillId="10" borderId="4" xfId="2" applyFont="1" applyFill="1" applyBorder="1" applyAlignment="1">
      <alignment horizontal="center" vertical="center" wrapText="1"/>
    </xf>
    <xf numFmtId="0" fontId="18" fillId="7" borderId="4" xfId="2" applyFont="1" applyFill="1" applyBorder="1" applyAlignment="1">
      <alignment horizontal="center" vertical="center" wrapText="1"/>
    </xf>
    <xf numFmtId="0" fontId="18" fillId="6" borderId="4" xfId="2" applyFont="1" applyFill="1" applyBorder="1" applyAlignment="1">
      <alignment horizontal="center" vertical="center" wrapText="1"/>
    </xf>
    <xf numFmtId="0" fontId="17" fillId="6" borderId="4" xfId="2" applyFont="1" applyFill="1" applyBorder="1" applyAlignment="1">
      <alignment horizontal="center" vertical="center" wrapText="1"/>
    </xf>
    <xf numFmtId="0" fontId="19" fillId="18" borderId="4" xfId="10" applyFont="1" applyFill="1" applyBorder="1" applyAlignment="1">
      <alignment horizontal="center" vertical="center" wrapText="1"/>
    </xf>
    <xf numFmtId="0" fontId="17" fillId="18" borderId="4" xfId="10" applyFont="1" applyFill="1" applyBorder="1" applyAlignment="1">
      <alignment horizontal="center" vertical="center" wrapText="1"/>
    </xf>
    <xf numFmtId="0" fontId="17" fillId="7" borderId="4" xfId="10" applyFont="1" applyFill="1" applyBorder="1" applyAlignment="1">
      <alignment horizontal="center" vertical="center" wrapText="1"/>
    </xf>
    <xf numFmtId="0" fontId="17" fillId="10" borderId="4" xfId="10" applyFont="1" applyFill="1" applyBorder="1" applyAlignment="1">
      <alignment horizontal="center" vertical="center" wrapText="1"/>
    </xf>
    <xf numFmtId="0" fontId="18" fillId="18" borderId="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18" fillId="18" borderId="3" xfId="0" applyFont="1" applyFill="1" applyBorder="1" applyAlignment="1">
      <alignment horizontal="center" vertical="center" wrapText="1"/>
    </xf>
    <xf numFmtId="0" fontId="19" fillId="18" borderId="3" xfId="10" applyFont="1" applyFill="1" applyBorder="1" applyAlignment="1">
      <alignment horizontal="center" vertical="center" wrapText="1"/>
    </xf>
    <xf numFmtId="0" fontId="18" fillId="18" borderId="3" xfId="2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0" fontId="18" fillId="29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3" fillId="10" borderId="3" xfId="5" applyFill="1" applyBorder="1" applyAlignment="1">
      <alignment horizontal="center" vertical="center" wrapText="1"/>
    </xf>
    <xf numFmtId="0" fontId="17" fillId="18" borderId="4" xfId="2" applyFont="1" applyFill="1" applyBorder="1" applyAlignment="1">
      <alignment horizontal="center" vertical="center" wrapText="1"/>
    </xf>
    <xf numFmtId="0" fontId="18" fillId="18" borderId="4" xfId="10" applyFont="1" applyFill="1" applyBorder="1" applyAlignment="1">
      <alignment horizontal="center" vertical="center" wrapText="1"/>
    </xf>
    <xf numFmtId="0" fontId="10" fillId="0" borderId="28" xfId="10" applyFont="1" applyBorder="1" applyAlignment="1">
      <alignment horizontal="center" vertical="top"/>
    </xf>
    <xf numFmtId="0" fontId="15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0" fillId="0" borderId="24" xfId="0" applyBorder="1" applyAlignment="1"/>
    <xf numFmtId="0" fontId="15" fillId="0" borderId="11" xfId="0" applyFont="1" applyBorder="1" applyAlignment="1">
      <alignment horizontal="center" vertical="center"/>
    </xf>
    <xf numFmtId="0" fontId="0" fillId="0" borderId="17" xfId="0" applyBorder="1" applyAlignment="1"/>
    <xf numFmtId="0" fontId="0" fillId="0" borderId="60" xfId="0" applyBorder="1" applyAlignment="1">
      <alignment horizontal="center" vertical="center"/>
    </xf>
    <xf numFmtId="0" fontId="15" fillId="0" borderId="4" xfId="0" applyFont="1" applyFill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52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10" fontId="15" fillId="0" borderId="9" xfId="0" applyNumberFormat="1" applyFont="1" applyFill="1" applyBorder="1" applyAlignment="1">
      <alignment horizontal="center" vertical="top" wrapText="1"/>
    </xf>
    <xf numFmtId="10" fontId="15" fillId="0" borderId="3" xfId="0" applyNumberFormat="1" applyFont="1" applyFill="1" applyBorder="1" applyAlignment="1">
      <alignment horizontal="center" vertical="top" wrapText="1"/>
    </xf>
  </cellXfs>
  <cellStyles count="15">
    <cellStyle name="Excel Built-in Normal" xfId="1"/>
    <cellStyle name="Excel Built-in Normal 1" xfId="6"/>
    <cellStyle name="Обычный" xfId="0" builtinId="0"/>
    <cellStyle name="Обычный 10" xfId="3"/>
    <cellStyle name="Обычный 11" xfId="4"/>
    <cellStyle name="Обычный 12" xfId="2"/>
    <cellStyle name="Обычный 2" xfId="7"/>
    <cellStyle name="Обычный 2 3 2 2" xfId="5"/>
    <cellStyle name="Обычный 3" xfId="8"/>
    <cellStyle name="Обычный 4" xfId="10"/>
    <cellStyle name="Обычный 4 2" xfId="14"/>
    <cellStyle name="Обычный 5" xfId="13"/>
    <cellStyle name="Процентный" xfId="11" builtinId="5"/>
    <cellStyle name="Процентный 2" xfId="9"/>
    <cellStyle name="Финансовый" xfId="12" builtinId="3"/>
  </cellStyles>
  <dxfs count="0"/>
  <tableStyles count="0" defaultTableStyle="TableStyleMedium2" defaultPivotStyle="PivotStyleLight16"/>
  <colors>
    <mruColors>
      <color rgb="FF0AF43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1346200</xdr:colOff>
      <xdr:row>0</xdr:row>
      <xdr:rowOff>457200</xdr:rowOff>
    </xdr:from>
    <xdr:ext cx="184731" cy="264560"/>
    <xdr:sp macro="" textlink="">
      <xdr:nvSpPr>
        <xdr:cNvPr id="2" name="TextBox 1"/>
        <xdr:cNvSpPr txBox="1"/>
      </xdr:nvSpPr>
      <xdr:spPr>
        <a:xfrm>
          <a:off x="25654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355600</xdr:colOff>
      <xdr:row>0</xdr:row>
      <xdr:rowOff>266700</xdr:rowOff>
    </xdr:from>
    <xdr:ext cx="13906500" cy="889000"/>
    <xdr:sp macro="" textlink="">
      <xdr:nvSpPr>
        <xdr:cNvPr id="5" name="TextBox 4"/>
        <xdr:cNvSpPr txBox="1"/>
      </xdr:nvSpPr>
      <xdr:spPr>
        <a:xfrm>
          <a:off x="355600" y="266700"/>
          <a:ext cx="13906500" cy="889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приказа  министерства здравоохранения Самарской области от 01.04.2019 №449 «Об организации выдачи государственными учреждениями здравоохранения, подведомственными министерству здравоохранения Самарской области, электронных листков нетрудоспособности».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2230100" cy="953466"/>
    <xdr:sp macro="" textlink="">
      <xdr:nvSpPr>
        <xdr:cNvPr id="2" name="TextBox 1"/>
        <xdr:cNvSpPr txBox="1"/>
      </xdr:nvSpPr>
      <xdr:spPr>
        <a:xfrm>
          <a:off x="0" y="57150"/>
          <a:ext cx="122301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Мониторинг исполнения приказов:</a:t>
          </a:r>
        </a:p>
        <a:p>
          <a:r>
            <a:rPr lang="ru-RU" sz="1100"/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r>
            <a:rPr lang="ru-RU" sz="1100"/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165101</xdr:colOff>
      <xdr:row>0</xdr:row>
      <xdr:rowOff>584200</xdr:rowOff>
    </xdr:from>
    <xdr:ext cx="13906500" cy="889000"/>
    <xdr:sp macro="" textlink="">
      <xdr:nvSpPr>
        <xdr:cNvPr id="2" name="TextBox 1"/>
        <xdr:cNvSpPr txBox="1"/>
      </xdr:nvSpPr>
      <xdr:spPr>
        <a:xfrm>
          <a:off x="1384301" y="584200"/>
          <a:ext cx="13906500" cy="889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endParaRPr lang="ru-RU" sz="14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6610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95" sqref="O95"/>
    </sheetView>
  </sheetViews>
  <sheetFormatPr defaultRowHeight="15" x14ac:dyDescent="0.25"/>
  <cols>
    <col min="3" max="3" width="47.42578125" customWidth="1"/>
    <col min="4" max="5" width="15.42578125" customWidth="1"/>
    <col min="6" max="7" width="15.42578125" style="51" customWidth="1"/>
    <col min="8" max="8" width="15.42578125" style="61" customWidth="1"/>
    <col min="9" max="9" width="16.42578125" customWidth="1"/>
    <col min="10" max="10" width="31.85546875" customWidth="1"/>
  </cols>
  <sheetData>
    <row r="1" spans="1:10" ht="27" customHeight="1" thickBot="1" x14ac:dyDescent="0.3"/>
    <row r="2" spans="1:10" ht="86.25" customHeight="1" thickBot="1" x14ac:dyDescent="0.3">
      <c r="A2" s="254" t="s">
        <v>0</v>
      </c>
      <c r="B2" s="255" t="s">
        <v>3</v>
      </c>
      <c r="C2" s="256" t="s">
        <v>1</v>
      </c>
      <c r="D2" s="257" t="s">
        <v>149</v>
      </c>
      <c r="E2" s="255" t="s">
        <v>150</v>
      </c>
      <c r="F2" s="255" t="s">
        <v>151</v>
      </c>
      <c r="G2" s="258" t="s">
        <v>152</v>
      </c>
      <c r="H2" s="258" t="s">
        <v>153</v>
      </c>
      <c r="I2" s="257" t="s">
        <v>154</v>
      </c>
    </row>
    <row r="3" spans="1:10" ht="60" customHeight="1" x14ac:dyDescent="0.25">
      <c r="A3" s="304">
        <v>1</v>
      </c>
      <c r="B3" s="420">
        <v>3002</v>
      </c>
      <c r="C3" s="306" t="s">
        <v>40</v>
      </c>
      <c r="D3" s="421">
        <f t="shared" ref="D3:D34" si="0">SUM(E3:I3)</f>
        <v>42</v>
      </c>
      <c r="E3" s="421">
        <v>10</v>
      </c>
      <c r="F3" s="422">
        <v>10</v>
      </c>
      <c r="G3" s="423">
        <v>10</v>
      </c>
      <c r="H3" s="364">
        <v>5</v>
      </c>
      <c r="I3" s="424">
        <v>7</v>
      </c>
    </row>
    <row r="4" spans="1:10" ht="69.75" customHeight="1" x14ac:dyDescent="0.25">
      <c r="A4" s="52">
        <f t="shared" ref="A4:A35" si="1">A3+1</f>
        <v>2</v>
      </c>
      <c r="B4" s="53">
        <v>1302</v>
      </c>
      <c r="C4" s="54" t="s">
        <v>24</v>
      </c>
      <c r="D4" s="416">
        <f t="shared" si="0"/>
        <v>39</v>
      </c>
      <c r="E4" s="417">
        <v>7</v>
      </c>
      <c r="F4" s="413">
        <v>10</v>
      </c>
      <c r="G4" s="407">
        <v>10</v>
      </c>
      <c r="H4" s="365">
        <v>5</v>
      </c>
      <c r="I4" s="398">
        <v>7</v>
      </c>
      <c r="J4" s="44"/>
    </row>
    <row r="5" spans="1:10" ht="47.25" customHeight="1" x14ac:dyDescent="0.25">
      <c r="A5" s="52">
        <f t="shared" si="1"/>
        <v>3</v>
      </c>
      <c r="B5" s="57">
        <v>1402</v>
      </c>
      <c r="C5" s="54" t="s">
        <v>25</v>
      </c>
      <c r="D5" s="416">
        <f t="shared" si="0"/>
        <v>39</v>
      </c>
      <c r="E5" s="417">
        <v>7</v>
      </c>
      <c r="F5" s="412">
        <v>10</v>
      </c>
      <c r="G5" s="407">
        <v>10</v>
      </c>
      <c r="H5" s="365">
        <v>5</v>
      </c>
      <c r="I5" s="398">
        <v>7</v>
      </c>
      <c r="J5" s="44"/>
    </row>
    <row r="6" spans="1:10" ht="63" x14ac:dyDescent="0.25">
      <c r="A6" s="52">
        <f t="shared" si="1"/>
        <v>4</v>
      </c>
      <c r="B6" s="56">
        <v>2002</v>
      </c>
      <c r="C6" s="54" t="s">
        <v>31</v>
      </c>
      <c r="D6" s="416">
        <f t="shared" si="0"/>
        <v>39</v>
      </c>
      <c r="E6" s="417">
        <v>7</v>
      </c>
      <c r="F6" s="412">
        <v>10</v>
      </c>
      <c r="G6" s="407">
        <v>10</v>
      </c>
      <c r="H6" s="365">
        <v>5</v>
      </c>
      <c r="I6" s="398">
        <v>7</v>
      </c>
      <c r="J6" s="45"/>
    </row>
    <row r="7" spans="1:10" ht="50.25" customHeight="1" x14ac:dyDescent="0.25">
      <c r="A7" s="52">
        <f t="shared" si="1"/>
        <v>5</v>
      </c>
      <c r="B7" s="53">
        <v>2502</v>
      </c>
      <c r="C7" s="54" t="s">
        <v>37</v>
      </c>
      <c r="D7" s="416">
        <f t="shared" si="0"/>
        <v>39</v>
      </c>
      <c r="E7" s="416">
        <v>10</v>
      </c>
      <c r="F7" s="412">
        <v>10</v>
      </c>
      <c r="G7" s="409">
        <v>7</v>
      </c>
      <c r="H7" s="365">
        <v>5</v>
      </c>
      <c r="I7" s="398">
        <v>7</v>
      </c>
    </row>
    <row r="8" spans="1:10" ht="63" x14ac:dyDescent="0.25">
      <c r="A8" s="52">
        <f t="shared" si="1"/>
        <v>6</v>
      </c>
      <c r="B8" s="53">
        <v>3102</v>
      </c>
      <c r="C8" s="54" t="s">
        <v>41</v>
      </c>
      <c r="D8" s="416">
        <f t="shared" si="0"/>
        <v>39</v>
      </c>
      <c r="E8" s="417">
        <v>7</v>
      </c>
      <c r="F8" s="414">
        <v>7</v>
      </c>
      <c r="G8" s="407">
        <v>10</v>
      </c>
      <c r="H8" s="365">
        <v>5</v>
      </c>
      <c r="I8" s="396">
        <v>10</v>
      </c>
    </row>
    <row r="9" spans="1:10" ht="63" x14ac:dyDescent="0.25">
      <c r="A9" s="52">
        <f t="shared" si="1"/>
        <v>7</v>
      </c>
      <c r="B9" s="53">
        <v>3202</v>
      </c>
      <c r="C9" s="54" t="s">
        <v>43</v>
      </c>
      <c r="D9" s="416">
        <f t="shared" si="0"/>
        <v>39</v>
      </c>
      <c r="E9" s="416">
        <v>10</v>
      </c>
      <c r="F9" s="430">
        <v>10</v>
      </c>
      <c r="G9" s="409">
        <v>7</v>
      </c>
      <c r="H9" s="365">
        <v>5</v>
      </c>
      <c r="I9" s="398">
        <v>7</v>
      </c>
    </row>
    <row r="10" spans="1:10" ht="48" customHeight="1" x14ac:dyDescent="0.25">
      <c r="A10" s="52">
        <f t="shared" si="1"/>
        <v>8</v>
      </c>
      <c r="B10" s="56">
        <v>5602</v>
      </c>
      <c r="C10" s="54" t="s">
        <v>90</v>
      </c>
      <c r="D10" s="416">
        <f t="shared" si="0"/>
        <v>39</v>
      </c>
      <c r="E10" s="417">
        <v>7</v>
      </c>
      <c r="F10" s="412">
        <v>10</v>
      </c>
      <c r="G10" s="407">
        <v>10</v>
      </c>
      <c r="H10" s="365">
        <v>5</v>
      </c>
      <c r="I10" s="398">
        <v>7</v>
      </c>
    </row>
    <row r="11" spans="1:10" ht="53.25" customHeight="1" x14ac:dyDescent="0.25">
      <c r="A11" s="52">
        <f t="shared" si="1"/>
        <v>9</v>
      </c>
      <c r="B11" s="53">
        <v>3415</v>
      </c>
      <c r="C11" s="54" t="s">
        <v>50</v>
      </c>
      <c r="D11" s="416">
        <f t="shared" si="0"/>
        <v>37</v>
      </c>
      <c r="E11" s="416">
        <v>10</v>
      </c>
      <c r="F11" s="413">
        <v>10</v>
      </c>
      <c r="G11" s="409">
        <v>7</v>
      </c>
      <c r="H11" s="365">
        <v>5</v>
      </c>
      <c r="I11" s="366">
        <v>5</v>
      </c>
    </row>
    <row r="12" spans="1:10" ht="47.25" x14ac:dyDescent="0.25">
      <c r="A12" s="52">
        <f t="shared" si="1"/>
        <v>10</v>
      </c>
      <c r="B12" s="53">
        <v>3419</v>
      </c>
      <c r="C12" s="54" t="s">
        <v>51</v>
      </c>
      <c r="D12" s="416">
        <f t="shared" si="0"/>
        <v>37</v>
      </c>
      <c r="E12" s="416">
        <v>10</v>
      </c>
      <c r="F12" s="367">
        <v>5</v>
      </c>
      <c r="G12" s="407">
        <v>10</v>
      </c>
      <c r="H12" s="365">
        <v>5</v>
      </c>
      <c r="I12" s="398">
        <v>7</v>
      </c>
    </row>
    <row r="13" spans="1:10" ht="63" x14ac:dyDescent="0.25">
      <c r="A13" s="52">
        <f t="shared" si="1"/>
        <v>11</v>
      </c>
      <c r="B13" s="53">
        <v>1902</v>
      </c>
      <c r="C13" s="54" t="s">
        <v>30</v>
      </c>
      <c r="D13" s="416">
        <f t="shared" si="0"/>
        <v>36</v>
      </c>
      <c r="E13" s="416">
        <v>10</v>
      </c>
      <c r="F13" s="412">
        <v>10</v>
      </c>
      <c r="G13" s="408">
        <v>4</v>
      </c>
      <c r="H13" s="365">
        <v>5</v>
      </c>
      <c r="I13" s="398">
        <v>7</v>
      </c>
      <c r="J13" s="44"/>
    </row>
    <row r="14" spans="1:10" ht="63" x14ac:dyDescent="0.25">
      <c r="A14" s="52">
        <f t="shared" si="1"/>
        <v>12</v>
      </c>
      <c r="B14" s="57">
        <v>2402</v>
      </c>
      <c r="C14" s="54" t="s">
        <v>36</v>
      </c>
      <c r="D14" s="416">
        <f t="shared" si="0"/>
        <v>36</v>
      </c>
      <c r="E14" s="417">
        <v>7</v>
      </c>
      <c r="F14" s="406">
        <v>7</v>
      </c>
      <c r="G14" s="407">
        <v>10</v>
      </c>
      <c r="H14" s="365">
        <v>5</v>
      </c>
      <c r="I14" s="398">
        <v>7</v>
      </c>
    </row>
    <row r="15" spans="1:10" ht="47.25" x14ac:dyDescent="0.25">
      <c r="A15" s="52">
        <f t="shared" si="1"/>
        <v>13</v>
      </c>
      <c r="B15" s="53">
        <v>3302</v>
      </c>
      <c r="C15" s="54" t="s">
        <v>44</v>
      </c>
      <c r="D15" s="416">
        <f t="shared" si="0"/>
        <v>36</v>
      </c>
      <c r="E15" s="416">
        <v>10</v>
      </c>
      <c r="F15" s="413">
        <v>10</v>
      </c>
      <c r="G15" s="409">
        <v>7</v>
      </c>
      <c r="H15" s="365">
        <v>5</v>
      </c>
      <c r="I15" s="397">
        <v>4</v>
      </c>
    </row>
    <row r="16" spans="1:10" ht="47.25" x14ac:dyDescent="0.25">
      <c r="A16" s="52">
        <f t="shared" si="1"/>
        <v>14</v>
      </c>
      <c r="B16" s="53">
        <v>3422</v>
      </c>
      <c r="C16" s="54" t="s">
        <v>53</v>
      </c>
      <c r="D16" s="416">
        <f t="shared" si="0"/>
        <v>36</v>
      </c>
      <c r="E16" s="416">
        <v>10</v>
      </c>
      <c r="F16" s="412">
        <v>10</v>
      </c>
      <c r="G16" s="407">
        <v>10</v>
      </c>
      <c r="H16" s="365">
        <v>5</v>
      </c>
      <c r="I16" s="399">
        <v>1</v>
      </c>
    </row>
    <row r="17" spans="1:10" ht="63" x14ac:dyDescent="0.25">
      <c r="A17" s="52">
        <f t="shared" si="1"/>
        <v>15</v>
      </c>
      <c r="B17" s="56">
        <v>5017</v>
      </c>
      <c r="C17" s="54" t="s">
        <v>77</v>
      </c>
      <c r="D17" s="416">
        <f t="shared" si="0"/>
        <v>36</v>
      </c>
      <c r="E17" s="418">
        <v>4</v>
      </c>
      <c r="F17" s="366">
        <v>5</v>
      </c>
      <c r="G17" s="407">
        <v>10</v>
      </c>
      <c r="H17" s="401">
        <v>7</v>
      </c>
      <c r="I17" s="396">
        <v>10</v>
      </c>
    </row>
    <row r="18" spans="1:10" ht="63" x14ac:dyDescent="0.25">
      <c r="A18" s="52">
        <f t="shared" si="1"/>
        <v>16</v>
      </c>
      <c r="B18" s="53">
        <v>5903</v>
      </c>
      <c r="C18" s="54" t="s">
        <v>100</v>
      </c>
      <c r="D18" s="416">
        <f t="shared" si="0"/>
        <v>36</v>
      </c>
      <c r="E18" s="418">
        <v>4</v>
      </c>
      <c r="F18" s="430">
        <v>10</v>
      </c>
      <c r="G18" s="407">
        <v>10</v>
      </c>
      <c r="H18" s="365">
        <v>5</v>
      </c>
      <c r="I18" s="398">
        <v>7</v>
      </c>
    </row>
    <row r="19" spans="1:10" ht="63" x14ac:dyDescent="0.25">
      <c r="A19" s="52">
        <f t="shared" si="1"/>
        <v>17</v>
      </c>
      <c r="B19" s="53">
        <v>3115</v>
      </c>
      <c r="C19" s="54" t="s">
        <v>42</v>
      </c>
      <c r="D19" s="416">
        <f t="shared" si="0"/>
        <v>35</v>
      </c>
      <c r="E19" s="416">
        <v>10</v>
      </c>
      <c r="F19" s="366">
        <v>5</v>
      </c>
      <c r="G19" s="407">
        <v>10</v>
      </c>
      <c r="H19" s="365">
        <v>5</v>
      </c>
      <c r="I19" s="366">
        <v>5</v>
      </c>
    </row>
    <row r="20" spans="1:10" ht="47.25" x14ac:dyDescent="0.25">
      <c r="A20" s="52">
        <f t="shared" si="1"/>
        <v>18</v>
      </c>
      <c r="B20" s="59">
        <v>3512</v>
      </c>
      <c r="C20" s="54" t="s">
        <v>55</v>
      </c>
      <c r="D20" s="416">
        <f t="shared" si="0"/>
        <v>35</v>
      </c>
      <c r="E20" s="416">
        <v>10</v>
      </c>
      <c r="F20" s="366">
        <v>5</v>
      </c>
      <c r="G20" s="407">
        <v>10</v>
      </c>
      <c r="H20" s="365">
        <v>5</v>
      </c>
      <c r="I20" s="366">
        <v>5</v>
      </c>
    </row>
    <row r="21" spans="1:10" ht="47.25" x14ac:dyDescent="0.25">
      <c r="A21" s="52">
        <f t="shared" si="1"/>
        <v>19</v>
      </c>
      <c r="B21" s="53">
        <v>2110</v>
      </c>
      <c r="C21" s="54" t="s">
        <v>33</v>
      </c>
      <c r="D21" s="416">
        <f t="shared" si="0"/>
        <v>34</v>
      </c>
      <c r="E21" s="417">
        <v>7</v>
      </c>
      <c r="F21" s="366">
        <v>5</v>
      </c>
      <c r="G21" s="429">
        <v>10</v>
      </c>
      <c r="H21" s="365">
        <v>5</v>
      </c>
      <c r="I21" s="398">
        <v>7</v>
      </c>
    </row>
    <row r="22" spans="1:10" ht="63" x14ac:dyDescent="0.25">
      <c r="A22" s="52">
        <f t="shared" si="1"/>
        <v>20</v>
      </c>
      <c r="B22" s="58">
        <v>4018</v>
      </c>
      <c r="C22" s="54" t="s">
        <v>59</v>
      </c>
      <c r="D22" s="416">
        <f t="shared" si="0"/>
        <v>34</v>
      </c>
      <c r="E22" s="418">
        <v>4</v>
      </c>
      <c r="F22" s="367">
        <v>5</v>
      </c>
      <c r="G22" s="407">
        <v>10</v>
      </c>
      <c r="H22" s="365">
        <v>5</v>
      </c>
      <c r="I22" s="396">
        <v>10</v>
      </c>
    </row>
    <row r="23" spans="1:10" ht="63" x14ac:dyDescent="0.25">
      <c r="A23" s="52">
        <f t="shared" si="1"/>
        <v>21</v>
      </c>
      <c r="B23" s="58">
        <v>4021</v>
      </c>
      <c r="C23" s="54" t="s">
        <v>60</v>
      </c>
      <c r="D23" s="416">
        <f t="shared" si="0"/>
        <v>34</v>
      </c>
      <c r="E23" s="417">
        <v>7</v>
      </c>
      <c r="F23" s="414">
        <v>7</v>
      </c>
      <c r="G23" s="407">
        <v>10</v>
      </c>
      <c r="H23" s="365">
        <v>5</v>
      </c>
      <c r="I23" s="366">
        <v>5</v>
      </c>
    </row>
    <row r="24" spans="1:10" ht="63" x14ac:dyDescent="0.25">
      <c r="A24" s="52">
        <f t="shared" si="1"/>
        <v>22</v>
      </c>
      <c r="B24" s="56">
        <v>5007</v>
      </c>
      <c r="C24" s="54" t="s">
        <v>75</v>
      </c>
      <c r="D24" s="416">
        <f t="shared" si="0"/>
        <v>34</v>
      </c>
      <c r="E24" s="417">
        <v>7</v>
      </c>
      <c r="F24" s="412">
        <v>10</v>
      </c>
      <c r="G24" s="409">
        <v>7</v>
      </c>
      <c r="H24" s="365">
        <v>5</v>
      </c>
      <c r="I24" s="366">
        <v>5</v>
      </c>
    </row>
    <row r="25" spans="1:10" ht="63" x14ac:dyDescent="0.25">
      <c r="A25" s="52">
        <f t="shared" si="1"/>
        <v>23</v>
      </c>
      <c r="B25" s="59">
        <v>202</v>
      </c>
      <c r="C25" s="54" t="s">
        <v>13</v>
      </c>
      <c r="D25" s="416">
        <f t="shared" si="0"/>
        <v>33</v>
      </c>
      <c r="E25" s="417">
        <v>7</v>
      </c>
      <c r="F25" s="414">
        <v>7</v>
      </c>
      <c r="G25" s="409">
        <v>7</v>
      </c>
      <c r="H25" s="365">
        <v>5</v>
      </c>
      <c r="I25" s="425">
        <v>7</v>
      </c>
    </row>
    <row r="26" spans="1:10" ht="63" x14ac:dyDescent="0.25">
      <c r="A26" s="52">
        <f t="shared" si="1"/>
        <v>24</v>
      </c>
      <c r="B26" s="56">
        <v>402</v>
      </c>
      <c r="C26" s="54" t="s">
        <v>15</v>
      </c>
      <c r="D26" s="416">
        <f t="shared" si="0"/>
        <v>33</v>
      </c>
      <c r="E26" s="417">
        <v>7</v>
      </c>
      <c r="F26" s="415">
        <v>4</v>
      </c>
      <c r="G26" s="409">
        <v>7</v>
      </c>
      <c r="H26" s="365">
        <v>5</v>
      </c>
      <c r="I26" s="396">
        <v>10</v>
      </c>
    </row>
    <row r="27" spans="1:10" ht="63" x14ac:dyDescent="0.25">
      <c r="A27" s="52">
        <f t="shared" si="1"/>
        <v>25</v>
      </c>
      <c r="B27" s="56">
        <v>502</v>
      </c>
      <c r="C27" s="54" t="s">
        <v>16</v>
      </c>
      <c r="D27" s="416">
        <f t="shared" si="0"/>
        <v>33</v>
      </c>
      <c r="E27" s="418">
        <v>4</v>
      </c>
      <c r="F27" s="412">
        <v>10</v>
      </c>
      <c r="G27" s="409">
        <v>7</v>
      </c>
      <c r="H27" s="365">
        <v>5</v>
      </c>
      <c r="I27" s="398">
        <v>7</v>
      </c>
    </row>
    <row r="28" spans="1:10" ht="47.25" x14ac:dyDescent="0.25">
      <c r="A28" s="52">
        <f t="shared" si="1"/>
        <v>26</v>
      </c>
      <c r="B28" s="53">
        <v>602</v>
      </c>
      <c r="C28" s="54" t="s">
        <v>17</v>
      </c>
      <c r="D28" s="416">
        <f t="shared" si="0"/>
        <v>33</v>
      </c>
      <c r="E28" s="418">
        <v>4</v>
      </c>
      <c r="F28" s="406">
        <v>7</v>
      </c>
      <c r="G28" s="407">
        <v>10</v>
      </c>
      <c r="H28" s="365">
        <v>5</v>
      </c>
      <c r="I28" s="398">
        <v>7</v>
      </c>
    </row>
    <row r="29" spans="1:10" ht="63" x14ac:dyDescent="0.25">
      <c r="A29" s="52">
        <f t="shared" si="1"/>
        <v>27</v>
      </c>
      <c r="B29" s="53">
        <v>1002</v>
      </c>
      <c r="C29" s="54" t="s">
        <v>21</v>
      </c>
      <c r="D29" s="416">
        <f t="shared" si="0"/>
        <v>33</v>
      </c>
      <c r="E29" s="417">
        <v>7</v>
      </c>
      <c r="F29" s="405">
        <v>4</v>
      </c>
      <c r="G29" s="407">
        <v>10</v>
      </c>
      <c r="H29" s="365">
        <v>5</v>
      </c>
      <c r="I29" s="398">
        <v>7</v>
      </c>
      <c r="J29" s="44"/>
    </row>
    <row r="30" spans="1:10" ht="63" x14ac:dyDescent="0.25">
      <c r="A30" s="52">
        <f t="shared" si="1"/>
        <v>28</v>
      </c>
      <c r="B30" s="56">
        <v>1502</v>
      </c>
      <c r="C30" s="54" t="s">
        <v>26</v>
      </c>
      <c r="D30" s="416">
        <f t="shared" si="0"/>
        <v>33</v>
      </c>
      <c r="E30" s="417">
        <v>7</v>
      </c>
      <c r="F30" s="414">
        <v>7</v>
      </c>
      <c r="G30" s="409">
        <v>7</v>
      </c>
      <c r="H30" s="365">
        <v>5</v>
      </c>
      <c r="I30" s="398">
        <v>7</v>
      </c>
      <c r="J30" s="44"/>
    </row>
    <row r="31" spans="1:10" ht="63" x14ac:dyDescent="0.25">
      <c r="A31" s="52">
        <f t="shared" si="1"/>
        <v>29</v>
      </c>
      <c r="B31" s="56">
        <v>1602</v>
      </c>
      <c r="C31" s="54" t="s">
        <v>27</v>
      </c>
      <c r="D31" s="416">
        <f t="shared" si="0"/>
        <v>33</v>
      </c>
      <c r="E31" s="417">
        <v>7</v>
      </c>
      <c r="F31" s="413">
        <v>10</v>
      </c>
      <c r="G31" s="408">
        <v>4</v>
      </c>
      <c r="H31" s="365">
        <v>5</v>
      </c>
      <c r="I31" s="398">
        <v>7</v>
      </c>
      <c r="J31" s="44"/>
    </row>
    <row r="32" spans="1:10" ht="47.25" x14ac:dyDescent="0.25">
      <c r="A32" s="52">
        <f t="shared" si="1"/>
        <v>30</v>
      </c>
      <c r="B32" s="53">
        <v>2102</v>
      </c>
      <c r="C32" s="54" t="s">
        <v>32</v>
      </c>
      <c r="D32" s="416">
        <f t="shared" si="0"/>
        <v>33</v>
      </c>
      <c r="E32" s="416">
        <v>10</v>
      </c>
      <c r="F32" s="412">
        <v>10</v>
      </c>
      <c r="G32" s="411">
        <v>1</v>
      </c>
      <c r="H32" s="365">
        <v>5</v>
      </c>
      <c r="I32" s="398">
        <v>7</v>
      </c>
    </row>
    <row r="33" spans="1:9" ht="47.25" x14ac:dyDescent="0.25">
      <c r="A33" s="52">
        <f t="shared" si="1"/>
        <v>31</v>
      </c>
      <c r="B33" s="53">
        <v>2202</v>
      </c>
      <c r="C33" s="54" t="s">
        <v>34</v>
      </c>
      <c r="D33" s="416">
        <f t="shared" si="0"/>
        <v>33</v>
      </c>
      <c r="E33" s="416">
        <v>10</v>
      </c>
      <c r="F33" s="405">
        <v>4</v>
      </c>
      <c r="G33" s="409">
        <v>7</v>
      </c>
      <c r="H33" s="365">
        <v>5</v>
      </c>
      <c r="I33" s="398">
        <v>7</v>
      </c>
    </row>
    <row r="34" spans="1:9" ht="63" x14ac:dyDescent="0.25">
      <c r="A34" s="52">
        <f t="shared" si="1"/>
        <v>32</v>
      </c>
      <c r="B34" s="53">
        <v>5201</v>
      </c>
      <c r="C34" s="54" t="s">
        <v>81</v>
      </c>
      <c r="D34" s="416">
        <f t="shared" si="0"/>
        <v>33</v>
      </c>
      <c r="E34" s="418">
        <v>4</v>
      </c>
      <c r="F34" s="412">
        <v>10</v>
      </c>
      <c r="G34" s="409">
        <v>7</v>
      </c>
      <c r="H34" s="365">
        <v>5</v>
      </c>
      <c r="I34" s="398">
        <v>7</v>
      </c>
    </row>
    <row r="35" spans="1:9" ht="63" x14ac:dyDescent="0.25">
      <c r="A35" s="52">
        <f t="shared" si="1"/>
        <v>33</v>
      </c>
      <c r="B35" s="53">
        <v>5202</v>
      </c>
      <c r="C35" s="54" t="s">
        <v>82</v>
      </c>
      <c r="D35" s="416">
        <f t="shared" ref="D35:D66" si="2">SUM(E35:I35)</f>
        <v>33</v>
      </c>
      <c r="E35" s="417">
        <v>7</v>
      </c>
      <c r="F35" s="413">
        <v>10</v>
      </c>
      <c r="G35" s="409">
        <v>7</v>
      </c>
      <c r="H35" s="365">
        <v>5</v>
      </c>
      <c r="I35" s="397">
        <v>4</v>
      </c>
    </row>
    <row r="36" spans="1:9" ht="63" x14ac:dyDescent="0.25">
      <c r="A36" s="52">
        <f t="shared" ref="A36:A67" si="3">A35+1</f>
        <v>34</v>
      </c>
      <c r="B36" s="53">
        <v>5207</v>
      </c>
      <c r="C36" s="54" t="s">
        <v>84</v>
      </c>
      <c r="D36" s="416">
        <f t="shared" si="2"/>
        <v>33</v>
      </c>
      <c r="E36" s="418">
        <v>4</v>
      </c>
      <c r="F36" s="412">
        <v>10</v>
      </c>
      <c r="G36" s="409">
        <v>7</v>
      </c>
      <c r="H36" s="365">
        <v>5</v>
      </c>
      <c r="I36" s="398">
        <v>7</v>
      </c>
    </row>
    <row r="37" spans="1:9" ht="63" x14ac:dyDescent="0.25">
      <c r="A37" s="52">
        <f t="shared" si="3"/>
        <v>35</v>
      </c>
      <c r="B37" s="56">
        <v>5601</v>
      </c>
      <c r="C37" s="54" t="s">
        <v>89</v>
      </c>
      <c r="D37" s="416">
        <f t="shared" si="2"/>
        <v>33</v>
      </c>
      <c r="E37" s="418">
        <v>4</v>
      </c>
      <c r="F37" s="414">
        <v>7</v>
      </c>
      <c r="G37" s="407">
        <v>10</v>
      </c>
      <c r="H37" s="365">
        <v>5</v>
      </c>
      <c r="I37" s="398">
        <v>7</v>
      </c>
    </row>
    <row r="38" spans="1:9" ht="63" x14ac:dyDescent="0.25">
      <c r="A38" s="52">
        <f t="shared" si="3"/>
        <v>36</v>
      </c>
      <c r="B38" s="55">
        <v>5715</v>
      </c>
      <c r="C38" s="54" t="s">
        <v>96</v>
      </c>
      <c r="D38" s="416">
        <f t="shared" si="2"/>
        <v>33</v>
      </c>
      <c r="E38" s="417">
        <v>7</v>
      </c>
      <c r="F38" s="415">
        <v>4</v>
      </c>
      <c r="G38" s="407">
        <v>10</v>
      </c>
      <c r="H38" s="365">
        <v>5</v>
      </c>
      <c r="I38" s="398">
        <v>7</v>
      </c>
    </row>
    <row r="39" spans="1:9" ht="63" x14ac:dyDescent="0.25">
      <c r="A39" s="52">
        <f t="shared" si="3"/>
        <v>37</v>
      </c>
      <c r="B39" s="55">
        <v>5716</v>
      </c>
      <c r="C39" s="54" t="s">
        <v>97</v>
      </c>
      <c r="D39" s="416">
        <f t="shared" si="2"/>
        <v>33</v>
      </c>
      <c r="E39" s="418">
        <v>4</v>
      </c>
      <c r="F39" s="412">
        <v>10</v>
      </c>
      <c r="G39" s="409">
        <v>7</v>
      </c>
      <c r="H39" s="365">
        <v>5</v>
      </c>
      <c r="I39" s="398">
        <v>7</v>
      </c>
    </row>
    <row r="40" spans="1:9" ht="47.25" x14ac:dyDescent="0.25">
      <c r="A40" s="52">
        <f t="shared" si="3"/>
        <v>38</v>
      </c>
      <c r="B40" s="55">
        <v>6008</v>
      </c>
      <c r="C40" s="54" t="s">
        <v>104</v>
      </c>
      <c r="D40" s="416">
        <f t="shared" si="2"/>
        <v>33</v>
      </c>
      <c r="E40" s="418">
        <v>4</v>
      </c>
      <c r="F40" s="414">
        <v>7</v>
      </c>
      <c r="G40" s="409">
        <v>7</v>
      </c>
      <c r="H40" s="403">
        <v>10</v>
      </c>
      <c r="I40" s="366">
        <v>5</v>
      </c>
    </row>
    <row r="41" spans="1:9" ht="47.25" x14ac:dyDescent="0.25">
      <c r="A41" s="52">
        <f t="shared" si="3"/>
        <v>39</v>
      </c>
      <c r="B41" s="53">
        <v>3413</v>
      </c>
      <c r="C41" s="54" t="s">
        <v>48</v>
      </c>
      <c r="D41" s="416">
        <f t="shared" si="2"/>
        <v>32</v>
      </c>
      <c r="E41" s="416">
        <v>10</v>
      </c>
      <c r="F41" s="366">
        <v>5</v>
      </c>
      <c r="G41" s="409">
        <v>7</v>
      </c>
      <c r="H41" s="365">
        <v>5</v>
      </c>
      <c r="I41" s="366">
        <v>5</v>
      </c>
    </row>
    <row r="42" spans="1:9" ht="47.25" x14ac:dyDescent="0.25">
      <c r="A42" s="52">
        <f t="shared" si="3"/>
        <v>40</v>
      </c>
      <c r="B42" s="53">
        <v>3421</v>
      </c>
      <c r="C42" s="54" t="s">
        <v>52</v>
      </c>
      <c r="D42" s="416">
        <f t="shared" si="2"/>
        <v>32</v>
      </c>
      <c r="E42" s="417">
        <v>7</v>
      </c>
      <c r="F42" s="367">
        <v>5</v>
      </c>
      <c r="G42" s="407">
        <v>10</v>
      </c>
      <c r="H42" s="365">
        <v>5</v>
      </c>
      <c r="I42" s="366">
        <v>5</v>
      </c>
    </row>
    <row r="43" spans="1:9" ht="63" x14ac:dyDescent="0.25">
      <c r="A43" s="52">
        <f t="shared" si="3"/>
        <v>41</v>
      </c>
      <c r="B43" s="58">
        <v>4005</v>
      </c>
      <c r="C43" s="54" t="s">
        <v>58</v>
      </c>
      <c r="D43" s="416">
        <f t="shared" si="2"/>
        <v>32</v>
      </c>
      <c r="E43" s="417">
        <v>7</v>
      </c>
      <c r="F43" s="367">
        <v>5</v>
      </c>
      <c r="G43" s="407">
        <v>10</v>
      </c>
      <c r="H43" s="365">
        <v>5</v>
      </c>
      <c r="I43" s="366">
        <v>5</v>
      </c>
    </row>
    <row r="44" spans="1:9" ht="63" x14ac:dyDescent="0.25">
      <c r="A44" s="52">
        <f t="shared" si="3"/>
        <v>42</v>
      </c>
      <c r="B44" s="58">
        <v>4050</v>
      </c>
      <c r="C44" s="54" t="s">
        <v>68</v>
      </c>
      <c r="D44" s="416">
        <f t="shared" si="2"/>
        <v>32</v>
      </c>
      <c r="E44" s="417">
        <v>7</v>
      </c>
      <c r="F44" s="367">
        <v>5</v>
      </c>
      <c r="G44" s="407">
        <v>10</v>
      </c>
      <c r="H44" s="365">
        <v>5</v>
      </c>
      <c r="I44" s="366">
        <v>5</v>
      </c>
    </row>
    <row r="45" spans="1:9" ht="63" x14ac:dyDescent="0.25">
      <c r="A45" s="52">
        <f t="shared" si="3"/>
        <v>43</v>
      </c>
      <c r="B45" s="53">
        <v>5403</v>
      </c>
      <c r="C45" s="54" t="s">
        <v>87</v>
      </c>
      <c r="D45" s="416">
        <f t="shared" si="2"/>
        <v>32</v>
      </c>
      <c r="E45" s="417">
        <v>7</v>
      </c>
      <c r="F45" s="366">
        <v>5</v>
      </c>
      <c r="G45" s="407">
        <v>10</v>
      </c>
      <c r="H45" s="365">
        <v>5</v>
      </c>
      <c r="I45" s="366">
        <v>5</v>
      </c>
    </row>
    <row r="46" spans="1:9" ht="47.25" x14ac:dyDescent="0.25">
      <c r="A46" s="52">
        <f t="shared" si="3"/>
        <v>44</v>
      </c>
      <c r="B46" s="53">
        <v>6030</v>
      </c>
      <c r="C46" s="54" t="s">
        <v>114</v>
      </c>
      <c r="D46" s="416">
        <f t="shared" si="2"/>
        <v>32</v>
      </c>
      <c r="E46" s="417">
        <v>7</v>
      </c>
      <c r="F46" s="368">
        <v>5</v>
      </c>
      <c r="G46" s="407">
        <v>10</v>
      </c>
      <c r="H46" s="365">
        <v>5</v>
      </c>
      <c r="I46" s="366">
        <v>5</v>
      </c>
    </row>
    <row r="47" spans="1:9" ht="63" x14ac:dyDescent="0.25">
      <c r="A47" s="52">
        <f t="shared" si="3"/>
        <v>45</v>
      </c>
      <c r="B47" s="53">
        <v>3414</v>
      </c>
      <c r="C47" s="54" t="s">
        <v>49</v>
      </c>
      <c r="D47" s="416">
        <f t="shared" si="2"/>
        <v>31</v>
      </c>
      <c r="E47" s="416">
        <v>10</v>
      </c>
      <c r="F47" s="415">
        <v>4</v>
      </c>
      <c r="G47" s="409">
        <v>7</v>
      </c>
      <c r="H47" s="365">
        <v>5</v>
      </c>
      <c r="I47" s="366">
        <v>5</v>
      </c>
    </row>
    <row r="48" spans="1:9" ht="47.25" x14ac:dyDescent="0.25">
      <c r="A48" s="52">
        <f t="shared" si="3"/>
        <v>46</v>
      </c>
      <c r="B48" s="53">
        <v>5401</v>
      </c>
      <c r="C48" s="54" t="s">
        <v>86</v>
      </c>
      <c r="D48" s="416">
        <f t="shared" si="2"/>
        <v>31</v>
      </c>
      <c r="E48" s="418">
        <v>4</v>
      </c>
      <c r="F48" s="367">
        <v>5</v>
      </c>
      <c r="G48" s="407">
        <v>10</v>
      </c>
      <c r="H48" s="365">
        <v>5</v>
      </c>
      <c r="I48" s="398">
        <v>7</v>
      </c>
    </row>
    <row r="49" spans="1:10" ht="63" x14ac:dyDescent="0.25">
      <c r="A49" s="52">
        <f t="shared" si="3"/>
        <v>47</v>
      </c>
      <c r="B49" s="56">
        <v>902</v>
      </c>
      <c r="C49" s="54" t="s">
        <v>20</v>
      </c>
      <c r="D49" s="417">
        <f t="shared" si="2"/>
        <v>30</v>
      </c>
      <c r="E49" s="418">
        <v>4</v>
      </c>
      <c r="F49" s="414">
        <v>7</v>
      </c>
      <c r="G49" s="409">
        <v>7</v>
      </c>
      <c r="H49" s="365">
        <v>5</v>
      </c>
      <c r="I49" s="398">
        <v>7</v>
      </c>
      <c r="J49" s="44"/>
    </row>
    <row r="50" spans="1:10" ht="63" x14ac:dyDescent="0.25">
      <c r="A50" s="52">
        <f t="shared" si="3"/>
        <v>48</v>
      </c>
      <c r="B50" s="53">
        <v>1202</v>
      </c>
      <c r="C50" s="54" t="s">
        <v>23</v>
      </c>
      <c r="D50" s="417">
        <f t="shared" si="2"/>
        <v>30</v>
      </c>
      <c r="E50" s="418">
        <v>4</v>
      </c>
      <c r="F50" s="412">
        <v>10</v>
      </c>
      <c r="G50" s="408">
        <v>4</v>
      </c>
      <c r="H50" s="365">
        <v>5</v>
      </c>
      <c r="I50" s="398">
        <v>7</v>
      </c>
      <c r="J50" s="44"/>
    </row>
    <row r="51" spans="1:10" ht="63" x14ac:dyDescent="0.25">
      <c r="A51" s="52">
        <f t="shared" si="3"/>
        <v>49</v>
      </c>
      <c r="B51" s="57">
        <v>1702</v>
      </c>
      <c r="C51" s="54" t="s">
        <v>28</v>
      </c>
      <c r="D51" s="417">
        <f t="shared" si="2"/>
        <v>30</v>
      </c>
      <c r="E51" s="417">
        <v>7</v>
      </c>
      <c r="F51" s="405">
        <v>4</v>
      </c>
      <c r="G51" s="409">
        <v>7</v>
      </c>
      <c r="H51" s="365">
        <v>5</v>
      </c>
      <c r="I51" s="398">
        <v>7</v>
      </c>
      <c r="J51" s="44"/>
    </row>
    <row r="52" spans="1:10" ht="63" x14ac:dyDescent="0.25">
      <c r="A52" s="52">
        <f t="shared" si="3"/>
        <v>50</v>
      </c>
      <c r="B52" s="59">
        <v>1802</v>
      </c>
      <c r="C52" s="54" t="s">
        <v>29</v>
      </c>
      <c r="D52" s="417">
        <f t="shared" si="2"/>
        <v>30</v>
      </c>
      <c r="E52" s="417">
        <v>7</v>
      </c>
      <c r="F52" s="412">
        <v>10</v>
      </c>
      <c r="G52" s="411">
        <v>1</v>
      </c>
      <c r="H52" s="365">
        <v>5</v>
      </c>
      <c r="I52" s="398">
        <v>7</v>
      </c>
      <c r="J52" s="44"/>
    </row>
    <row r="53" spans="1:10" ht="63" x14ac:dyDescent="0.25">
      <c r="A53" s="52">
        <f t="shared" si="3"/>
        <v>51</v>
      </c>
      <c r="B53" s="56">
        <v>2302</v>
      </c>
      <c r="C53" s="54" t="s">
        <v>35</v>
      </c>
      <c r="D53" s="417">
        <f t="shared" si="2"/>
        <v>30</v>
      </c>
      <c r="E53" s="418">
        <v>4</v>
      </c>
      <c r="F53" s="414">
        <v>7</v>
      </c>
      <c r="G53" s="409">
        <v>7</v>
      </c>
      <c r="H53" s="365">
        <v>5</v>
      </c>
      <c r="I53" s="398">
        <v>7</v>
      </c>
    </row>
    <row r="54" spans="1:10" ht="63" x14ac:dyDescent="0.25">
      <c r="A54" s="52">
        <f t="shared" si="3"/>
        <v>52</v>
      </c>
      <c r="B54" s="57">
        <v>2602</v>
      </c>
      <c r="C54" s="54" t="s">
        <v>38</v>
      </c>
      <c r="D54" s="417">
        <f t="shared" si="2"/>
        <v>30</v>
      </c>
      <c r="E54" s="417">
        <v>7</v>
      </c>
      <c r="F54" s="405">
        <v>4</v>
      </c>
      <c r="G54" s="409">
        <v>7</v>
      </c>
      <c r="H54" s="365">
        <v>5</v>
      </c>
      <c r="I54" s="398">
        <v>7</v>
      </c>
    </row>
    <row r="55" spans="1:10" ht="47.25" x14ac:dyDescent="0.25">
      <c r="A55" s="52">
        <f t="shared" si="3"/>
        <v>53</v>
      </c>
      <c r="B55" s="53">
        <v>2702</v>
      </c>
      <c r="C55" s="54" t="s">
        <v>39</v>
      </c>
      <c r="D55" s="417">
        <f t="shared" si="2"/>
        <v>30</v>
      </c>
      <c r="E55" s="416">
        <v>10</v>
      </c>
      <c r="F55" s="405">
        <v>4</v>
      </c>
      <c r="G55" s="408">
        <v>4</v>
      </c>
      <c r="H55" s="365">
        <v>5</v>
      </c>
      <c r="I55" s="398">
        <v>7</v>
      </c>
    </row>
    <row r="56" spans="1:10" ht="51.75" customHeight="1" x14ac:dyDescent="0.25">
      <c r="A56" s="52">
        <f t="shared" si="3"/>
        <v>54</v>
      </c>
      <c r="B56" s="53">
        <v>3409</v>
      </c>
      <c r="C56" s="54" t="s">
        <v>46</v>
      </c>
      <c r="D56" s="417">
        <f t="shared" si="2"/>
        <v>30</v>
      </c>
      <c r="E56" s="416">
        <v>10</v>
      </c>
      <c r="F56" s="405">
        <v>4</v>
      </c>
      <c r="G56" s="409">
        <v>7</v>
      </c>
      <c r="H56" s="365">
        <v>5</v>
      </c>
      <c r="I56" s="397">
        <v>4</v>
      </c>
    </row>
    <row r="57" spans="1:10" ht="47.25" x14ac:dyDescent="0.25">
      <c r="A57" s="52">
        <f t="shared" si="3"/>
        <v>55</v>
      </c>
      <c r="B57" s="58">
        <v>4099</v>
      </c>
      <c r="C57" s="54" t="s">
        <v>72</v>
      </c>
      <c r="D57" s="417">
        <f t="shared" si="2"/>
        <v>30</v>
      </c>
      <c r="E57" s="417">
        <v>7</v>
      </c>
      <c r="F57" s="405">
        <v>4</v>
      </c>
      <c r="G57" s="407">
        <v>10</v>
      </c>
      <c r="H57" s="365">
        <v>5</v>
      </c>
      <c r="I57" s="397">
        <v>4</v>
      </c>
    </row>
    <row r="58" spans="1:10" ht="63" x14ac:dyDescent="0.25">
      <c r="A58" s="52">
        <f t="shared" si="3"/>
        <v>56</v>
      </c>
      <c r="B58" s="56">
        <v>5113</v>
      </c>
      <c r="C58" s="54" t="s">
        <v>80</v>
      </c>
      <c r="D58" s="417">
        <f t="shared" si="2"/>
        <v>30</v>
      </c>
      <c r="E58" s="418">
        <v>4</v>
      </c>
      <c r="F58" s="413">
        <v>10</v>
      </c>
      <c r="G58" s="409">
        <v>7</v>
      </c>
      <c r="H58" s="365">
        <v>5</v>
      </c>
      <c r="I58" s="397">
        <v>4</v>
      </c>
    </row>
    <row r="59" spans="1:10" ht="47.25" x14ac:dyDescent="0.25">
      <c r="A59" s="52">
        <f t="shared" si="3"/>
        <v>57</v>
      </c>
      <c r="B59" s="53">
        <v>5306</v>
      </c>
      <c r="C59" s="54" t="s">
        <v>85</v>
      </c>
      <c r="D59" s="417">
        <f t="shared" si="2"/>
        <v>30</v>
      </c>
      <c r="E59" s="417">
        <v>7</v>
      </c>
      <c r="F59" s="414">
        <v>7</v>
      </c>
      <c r="G59" s="408">
        <v>4</v>
      </c>
      <c r="H59" s="365">
        <v>5</v>
      </c>
      <c r="I59" s="398">
        <v>7</v>
      </c>
    </row>
    <row r="60" spans="1:10" ht="63" x14ac:dyDescent="0.25">
      <c r="A60" s="52">
        <f t="shared" si="3"/>
        <v>58</v>
      </c>
      <c r="B60" s="55">
        <v>5721</v>
      </c>
      <c r="C60" s="54" t="s">
        <v>98</v>
      </c>
      <c r="D60" s="417">
        <f t="shared" si="2"/>
        <v>30</v>
      </c>
      <c r="E60" s="418">
        <v>4</v>
      </c>
      <c r="F60" s="412">
        <v>10</v>
      </c>
      <c r="G60" s="409">
        <v>7</v>
      </c>
      <c r="H60" s="365">
        <v>5</v>
      </c>
      <c r="I60" s="397">
        <v>4</v>
      </c>
    </row>
    <row r="61" spans="1:10" ht="47.25" x14ac:dyDescent="0.25">
      <c r="A61" s="52">
        <f t="shared" si="3"/>
        <v>59</v>
      </c>
      <c r="B61" s="53">
        <v>6002</v>
      </c>
      <c r="C61" s="54" t="s">
        <v>10</v>
      </c>
      <c r="D61" s="417">
        <f t="shared" si="2"/>
        <v>30</v>
      </c>
      <c r="E61" s="417">
        <v>7</v>
      </c>
      <c r="F61" s="368">
        <v>5</v>
      </c>
      <c r="G61" s="409">
        <v>7</v>
      </c>
      <c r="H61" s="401">
        <v>7</v>
      </c>
      <c r="I61" s="397">
        <v>4</v>
      </c>
    </row>
    <row r="62" spans="1:10" ht="47.25" x14ac:dyDescent="0.25">
      <c r="A62" s="52">
        <f t="shared" si="3"/>
        <v>60</v>
      </c>
      <c r="B62" s="53">
        <v>6025</v>
      </c>
      <c r="C62" s="54" t="s">
        <v>113</v>
      </c>
      <c r="D62" s="417">
        <f t="shared" si="2"/>
        <v>30</v>
      </c>
      <c r="E62" s="418">
        <v>4</v>
      </c>
      <c r="F62" s="412">
        <v>10</v>
      </c>
      <c r="G62" s="410">
        <v>1</v>
      </c>
      <c r="H62" s="403">
        <v>10</v>
      </c>
      <c r="I62" s="366">
        <v>5</v>
      </c>
    </row>
    <row r="63" spans="1:10" ht="63" x14ac:dyDescent="0.25">
      <c r="A63" s="52">
        <f t="shared" si="3"/>
        <v>61</v>
      </c>
      <c r="B63" s="58">
        <v>4022</v>
      </c>
      <c r="C63" s="54" t="s">
        <v>61</v>
      </c>
      <c r="D63" s="418">
        <f t="shared" si="2"/>
        <v>29</v>
      </c>
      <c r="E63" s="418">
        <v>4</v>
      </c>
      <c r="F63" s="366">
        <v>5</v>
      </c>
      <c r="G63" s="407">
        <v>10</v>
      </c>
      <c r="H63" s="365">
        <v>5</v>
      </c>
      <c r="I63" s="366">
        <v>5</v>
      </c>
    </row>
    <row r="64" spans="1:10" ht="63" x14ac:dyDescent="0.25">
      <c r="A64" s="52">
        <f t="shared" si="3"/>
        <v>62</v>
      </c>
      <c r="B64" s="56">
        <v>4048</v>
      </c>
      <c r="C64" s="54" t="s">
        <v>67</v>
      </c>
      <c r="D64" s="418">
        <f t="shared" si="2"/>
        <v>29</v>
      </c>
      <c r="E64" s="418">
        <v>4</v>
      </c>
      <c r="F64" s="366">
        <v>5</v>
      </c>
      <c r="G64" s="407">
        <v>10</v>
      </c>
      <c r="H64" s="365">
        <v>5</v>
      </c>
      <c r="I64" s="366">
        <v>5</v>
      </c>
    </row>
    <row r="65" spans="1:10" ht="63" x14ac:dyDescent="0.25">
      <c r="A65" s="52">
        <f t="shared" si="3"/>
        <v>63</v>
      </c>
      <c r="B65" s="58">
        <v>4054</v>
      </c>
      <c r="C65" s="54" t="s">
        <v>70</v>
      </c>
      <c r="D65" s="418">
        <f t="shared" si="2"/>
        <v>29</v>
      </c>
      <c r="E65" s="417">
        <v>7</v>
      </c>
      <c r="F65" s="366">
        <v>5</v>
      </c>
      <c r="G65" s="409">
        <v>7</v>
      </c>
      <c r="H65" s="365">
        <v>5</v>
      </c>
      <c r="I65" s="366">
        <v>5</v>
      </c>
    </row>
    <row r="66" spans="1:10" ht="63" x14ac:dyDescent="0.25">
      <c r="A66" s="52">
        <f t="shared" si="3"/>
        <v>64</v>
      </c>
      <c r="B66" s="53">
        <v>5206</v>
      </c>
      <c r="C66" s="54" t="s">
        <v>83</v>
      </c>
      <c r="D66" s="418">
        <f t="shared" si="2"/>
        <v>29</v>
      </c>
      <c r="E66" s="418">
        <v>4</v>
      </c>
      <c r="F66" s="367">
        <v>5</v>
      </c>
      <c r="G66" s="407">
        <v>10</v>
      </c>
      <c r="H66" s="365">
        <v>5</v>
      </c>
      <c r="I66" s="366">
        <v>5</v>
      </c>
    </row>
    <row r="67" spans="1:10" ht="47.25" x14ac:dyDescent="0.25">
      <c r="A67" s="52">
        <f t="shared" si="3"/>
        <v>65</v>
      </c>
      <c r="B67" s="56">
        <v>5606</v>
      </c>
      <c r="C67" s="54" t="s">
        <v>91</v>
      </c>
      <c r="D67" s="418">
        <f t="shared" ref="D67:D98" si="4">SUM(E67:I67)</f>
        <v>29</v>
      </c>
      <c r="E67" s="418">
        <v>4</v>
      </c>
      <c r="F67" s="366">
        <v>5</v>
      </c>
      <c r="G67" s="407">
        <v>10</v>
      </c>
      <c r="H67" s="365">
        <v>5</v>
      </c>
      <c r="I67" s="366">
        <v>5</v>
      </c>
    </row>
    <row r="68" spans="1:10" ht="63" x14ac:dyDescent="0.25">
      <c r="A68" s="52">
        <f t="shared" ref="A68:A99" si="5">A67+1</f>
        <v>66</v>
      </c>
      <c r="B68" s="55">
        <v>5714</v>
      </c>
      <c r="C68" s="54" t="s">
        <v>95</v>
      </c>
      <c r="D68" s="418">
        <f t="shared" si="4"/>
        <v>29</v>
      </c>
      <c r="E68" s="417">
        <v>7</v>
      </c>
      <c r="F68" s="366">
        <v>5</v>
      </c>
      <c r="G68" s="409">
        <v>7</v>
      </c>
      <c r="H68" s="365">
        <v>5</v>
      </c>
      <c r="I68" s="366">
        <v>5</v>
      </c>
    </row>
    <row r="69" spans="1:10" ht="78.75" x14ac:dyDescent="0.25">
      <c r="A69" s="52">
        <f t="shared" si="5"/>
        <v>67</v>
      </c>
      <c r="B69" s="56">
        <v>9401</v>
      </c>
      <c r="C69" s="54" t="s">
        <v>124</v>
      </c>
      <c r="D69" s="418">
        <f t="shared" si="4"/>
        <v>29</v>
      </c>
      <c r="E69" s="366">
        <v>5</v>
      </c>
      <c r="F69" s="414">
        <v>7</v>
      </c>
      <c r="G69" s="369">
        <v>5</v>
      </c>
      <c r="H69" s="401">
        <v>7</v>
      </c>
      <c r="I69" s="366">
        <v>5</v>
      </c>
    </row>
    <row r="70" spans="1:10" ht="63" x14ac:dyDescent="0.25">
      <c r="A70" s="52">
        <f t="shared" si="5"/>
        <v>68</v>
      </c>
      <c r="B70" s="58">
        <v>4003</v>
      </c>
      <c r="C70" s="54" t="s">
        <v>56</v>
      </c>
      <c r="D70" s="418">
        <f t="shared" si="4"/>
        <v>28</v>
      </c>
      <c r="E70" s="416">
        <v>10</v>
      </c>
      <c r="F70" s="415">
        <v>4</v>
      </c>
      <c r="G70" s="408">
        <v>4</v>
      </c>
      <c r="H70" s="365">
        <v>5</v>
      </c>
      <c r="I70" s="366">
        <v>5</v>
      </c>
    </row>
    <row r="71" spans="1:10" ht="47.25" x14ac:dyDescent="0.25">
      <c r="A71" s="52">
        <f t="shared" si="5"/>
        <v>69</v>
      </c>
      <c r="B71" s="56">
        <v>4026</v>
      </c>
      <c r="C71" s="54" t="s">
        <v>64</v>
      </c>
      <c r="D71" s="418">
        <f t="shared" si="4"/>
        <v>28</v>
      </c>
      <c r="E71" s="418">
        <v>4</v>
      </c>
      <c r="F71" s="367">
        <v>5</v>
      </c>
      <c r="G71" s="407">
        <v>10</v>
      </c>
      <c r="H71" s="365">
        <v>5</v>
      </c>
      <c r="I71" s="397">
        <v>4</v>
      </c>
    </row>
    <row r="72" spans="1:10" ht="63" x14ac:dyDescent="0.25">
      <c r="A72" s="52">
        <f t="shared" si="5"/>
        <v>70</v>
      </c>
      <c r="B72" s="55">
        <v>5003</v>
      </c>
      <c r="C72" s="54" t="s">
        <v>74</v>
      </c>
      <c r="D72" s="418">
        <f t="shared" si="4"/>
        <v>28</v>
      </c>
      <c r="E72" s="418">
        <v>4</v>
      </c>
      <c r="F72" s="412">
        <v>10</v>
      </c>
      <c r="G72" s="408">
        <v>4</v>
      </c>
      <c r="H72" s="365">
        <v>5</v>
      </c>
      <c r="I72" s="366">
        <v>5</v>
      </c>
    </row>
    <row r="73" spans="1:10" ht="47.25" x14ac:dyDescent="0.25">
      <c r="A73" s="52">
        <f t="shared" si="5"/>
        <v>71</v>
      </c>
      <c r="B73" s="56">
        <v>5015</v>
      </c>
      <c r="C73" s="54" t="s">
        <v>76</v>
      </c>
      <c r="D73" s="418">
        <f t="shared" si="4"/>
        <v>28</v>
      </c>
      <c r="E73" s="418">
        <v>4</v>
      </c>
      <c r="F73" s="366">
        <v>5</v>
      </c>
      <c r="G73" s="407">
        <v>10</v>
      </c>
      <c r="H73" s="365">
        <v>5</v>
      </c>
      <c r="I73" s="397">
        <v>4</v>
      </c>
    </row>
    <row r="74" spans="1:10" ht="47.25" x14ac:dyDescent="0.25">
      <c r="A74" s="52">
        <f t="shared" si="5"/>
        <v>72</v>
      </c>
      <c r="B74" s="53">
        <v>701</v>
      </c>
      <c r="C74" s="54" t="s">
        <v>18</v>
      </c>
      <c r="D74" s="418">
        <f t="shared" si="4"/>
        <v>27</v>
      </c>
      <c r="E74" s="418">
        <v>4</v>
      </c>
      <c r="F74" s="415">
        <v>4</v>
      </c>
      <c r="G74" s="409">
        <v>7</v>
      </c>
      <c r="H74" s="365">
        <v>5</v>
      </c>
      <c r="I74" s="398">
        <v>7</v>
      </c>
    </row>
    <row r="75" spans="1:10" ht="63" x14ac:dyDescent="0.25">
      <c r="A75" s="52">
        <f t="shared" si="5"/>
        <v>73</v>
      </c>
      <c r="B75" s="57">
        <v>802</v>
      </c>
      <c r="C75" s="54" t="s">
        <v>19</v>
      </c>
      <c r="D75" s="418">
        <f t="shared" si="4"/>
        <v>27</v>
      </c>
      <c r="E75" s="417">
        <v>7</v>
      </c>
      <c r="F75" s="405">
        <v>4</v>
      </c>
      <c r="G75" s="408">
        <v>4</v>
      </c>
      <c r="H75" s="365">
        <v>5</v>
      </c>
      <c r="I75" s="398">
        <v>7</v>
      </c>
      <c r="J75" s="44"/>
    </row>
    <row r="76" spans="1:10" ht="63" x14ac:dyDescent="0.25">
      <c r="A76" s="52">
        <f t="shared" si="5"/>
        <v>74</v>
      </c>
      <c r="B76" s="56">
        <v>1102</v>
      </c>
      <c r="C76" s="54" t="s">
        <v>22</v>
      </c>
      <c r="D76" s="418">
        <f t="shared" si="4"/>
        <v>27</v>
      </c>
      <c r="E76" s="417">
        <v>7</v>
      </c>
      <c r="F76" s="415">
        <v>4</v>
      </c>
      <c r="G76" s="408">
        <v>4</v>
      </c>
      <c r="H76" s="365">
        <v>5</v>
      </c>
      <c r="I76" s="398">
        <v>7</v>
      </c>
      <c r="J76" s="44"/>
    </row>
    <row r="77" spans="1:10" ht="68.25" customHeight="1" x14ac:dyDescent="0.25">
      <c r="A77" s="52">
        <f t="shared" si="5"/>
        <v>75</v>
      </c>
      <c r="B77" s="53">
        <v>3408</v>
      </c>
      <c r="C77" s="54" t="s">
        <v>45</v>
      </c>
      <c r="D77" s="418">
        <f t="shared" si="4"/>
        <v>27</v>
      </c>
      <c r="E77" s="416">
        <v>10</v>
      </c>
      <c r="F77" s="405">
        <v>4</v>
      </c>
      <c r="G77" s="408">
        <v>4</v>
      </c>
      <c r="H77" s="365">
        <v>5</v>
      </c>
      <c r="I77" s="397">
        <v>4</v>
      </c>
    </row>
    <row r="78" spans="1:10" ht="47.25" x14ac:dyDescent="0.25">
      <c r="A78" s="52">
        <f t="shared" si="5"/>
        <v>76</v>
      </c>
      <c r="B78" s="59">
        <v>3501</v>
      </c>
      <c r="C78" s="54" t="s">
        <v>54</v>
      </c>
      <c r="D78" s="418">
        <f t="shared" si="4"/>
        <v>27</v>
      </c>
      <c r="E78" s="418">
        <v>4</v>
      </c>
      <c r="F78" s="415">
        <v>4</v>
      </c>
      <c r="G78" s="407">
        <v>10</v>
      </c>
      <c r="H78" s="365">
        <v>5</v>
      </c>
      <c r="I78" s="397">
        <v>4</v>
      </c>
    </row>
    <row r="79" spans="1:10" ht="63" x14ac:dyDescent="0.25">
      <c r="A79" s="52">
        <f t="shared" si="5"/>
        <v>77</v>
      </c>
      <c r="B79" s="56">
        <v>4043</v>
      </c>
      <c r="C79" s="54" t="s">
        <v>65</v>
      </c>
      <c r="D79" s="418">
        <f t="shared" si="4"/>
        <v>27</v>
      </c>
      <c r="E79" s="418">
        <v>4</v>
      </c>
      <c r="F79" s="405">
        <v>4</v>
      </c>
      <c r="G79" s="407">
        <v>10</v>
      </c>
      <c r="H79" s="365">
        <v>5</v>
      </c>
      <c r="I79" s="397">
        <v>4</v>
      </c>
    </row>
    <row r="80" spans="1:10" ht="47.25" x14ac:dyDescent="0.25">
      <c r="A80" s="52">
        <f t="shared" si="5"/>
        <v>78</v>
      </c>
      <c r="B80" s="56">
        <v>5501</v>
      </c>
      <c r="C80" s="54" t="s">
        <v>88</v>
      </c>
      <c r="D80" s="418">
        <f t="shared" si="4"/>
        <v>27</v>
      </c>
      <c r="E80" s="418">
        <v>4</v>
      </c>
      <c r="F80" s="405">
        <v>4</v>
      </c>
      <c r="G80" s="409">
        <v>7</v>
      </c>
      <c r="H80" s="365">
        <v>5</v>
      </c>
      <c r="I80" s="398">
        <v>7</v>
      </c>
    </row>
    <row r="81" spans="1:9" ht="63" x14ac:dyDescent="0.25">
      <c r="A81" s="52">
        <f t="shared" si="5"/>
        <v>79</v>
      </c>
      <c r="B81" s="55">
        <v>5702</v>
      </c>
      <c r="C81" s="54" t="s">
        <v>92</v>
      </c>
      <c r="D81" s="418">
        <f t="shared" si="4"/>
        <v>27</v>
      </c>
      <c r="E81" s="418">
        <v>4</v>
      </c>
      <c r="F81" s="405">
        <v>4</v>
      </c>
      <c r="G81" s="409">
        <v>7</v>
      </c>
      <c r="H81" s="365">
        <v>5</v>
      </c>
      <c r="I81" s="398">
        <v>7</v>
      </c>
    </row>
    <row r="82" spans="1:9" ht="63" x14ac:dyDescent="0.25">
      <c r="A82" s="52">
        <f t="shared" si="5"/>
        <v>80</v>
      </c>
      <c r="B82" s="55">
        <v>5705</v>
      </c>
      <c r="C82" s="54" t="s">
        <v>93</v>
      </c>
      <c r="D82" s="418">
        <f t="shared" si="4"/>
        <v>27</v>
      </c>
      <c r="E82" s="417">
        <v>7</v>
      </c>
      <c r="F82" s="405">
        <v>4</v>
      </c>
      <c r="G82" s="408">
        <v>4</v>
      </c>
      <c r="H82" s="365">
        <v>5</v>
      </c>
      <c r="I82" s="398">
        <v>7</v>
      </c>
    </row>
    <row r="83" spans="1:9" ht="47.25" x14ac:dyDescent="0.25">
      <c r="A83" s="52">
        <f t="shared" si="5"/>
        <v>81</v>
      </c>
      <c r="B83" s="56">
        <v>6004</v>
      </c>
      <c r="C83" s="54" t="s">
        <v>102</v>
      </c>
      <c r="D83" s="418">
        <f t="shared" si="4"/>
        <v>27</v>
      </c>
      <c r="E83" s="418">
        <v>4</v>
      </c>
      <c r="F83" s="405">
        <v>4</v>
      </c>
      <c r="G83" s="409">
        <v>7</v>
      </c>
      <c r="H83" s="365">
        <v>5</v>
      </c>
      <c r="I83" s="398">
        <v>7</v>
      </c>
    </row>
    <row r="84" spans="1:9" ht="63" x14ac:dyDescent="0.25">
      <c r="A84" s="52">
        <f t="shared" si="5"/>
        <v>82</v>
      </c>
      <c r="B84" s="56">
        <v>6013</v>
      </c>
      <c r="C84" s="54" t="s">
        <v>108</v>
      </c>
      <c r="D84" s="418">
        <f t="shared" si="4"/>
        <v>27</v>
      </c>
      <c r="E84" s="416">
        <v>10</v>
      </c>
      <c r="F84" s="405">
        <v>4</v>
      </c>
      <c r="G84" s="408">
        <v>4</v>
      </c>
      <c r="H84" s="404">
        <v>4</v>
      </c>
      <c r="I84" s="366">
        <v>5</v>
      </c>
    </row>
    <row r="85" spans="1:9" ht="63" x14ac:dyDescent="0.25">
      <c r="A85" s="52">
        <f t="shared" si="5"/>
        <v>83</v>
      </c>
      <c r="B85" s="53">
        <v>3412</v>
      </c>
      <c r="C85" s="54" t="s">
        <v>47</v>
      </c>
      <c r="D85" s="418">
        <f t="shared" si="4"/>
        <v>26</v>
      </c>
      <c r="E85" s="416">
        <v>10</v>
      </c>
      <c r="F85" s="366">
        <v>5</v>
      </c>
      <c r="G85" s="411">
        <v>1</v>
      </c>
      <c r="H85" s="365">
        <v>5</v>
      </c>
      <c r="I85" s="366">
        <v>5</v>
      </c>
    </row>
    <row r="86" spans="1:9" ht="47.25" x14ac:dyDescent="0.25">
      <c r="A86" s="52">
        <f t="shared" si="5"/>
        <v>84</v>
      </c>
      <c r="B86" s="58">
        <v>4004</v>
      </c>
      <c r="C86" s="54" t="s">
        <v>57</v>
      </c>
      <c r="D86" s="418">
        <f t="shared" si="4"/>
        <v>26</v>
      </c>
      <c r="E86" s="418">
        <v>4</v>
      </c>
      <c r="F86" s="367">
        <v>5</v>
      </c>
      <c r="G86" s="409">
        <v>7</v>
      </c>
      <c r="H86" s="365">
        <v>5</v>
      </c>
      <c r="I86" s="366">
        <v>5</v>
      </c>
    </row>
    <row r="87" spans="1:9" ht="47.25" x14ac:dyDescent="0.25">
      <c r="A87" s="52">
        <f t="shared" si="5"/>
        <v>85</v>
      </c>
      <c r="B87" s="58">
        <v>4023</v>
      </c>
      <c r="C87" s="54" t="s">
        <v>62</v>
      </c>
      <c r="D87" s="418">
        <f t="shared" si="4"/>
        <v>26</v>
      </c>
      <c r="E87" s="417">
        <v>7</v>
      </c>
      <c r="F87" s="366">
        <v>5</v>
      </c>
      <c r="G87" s="408">
        <v>4</v>
      </c>
      <c r="H87" s="365">
        <v>5</v>
      </c>
      <c r="I87" s="366">
        <v>5</v>
      </c>
    </row>
    <row r="88" spans="1:9" ht="63" x14ac:dyDescent="0.25">
      <c r="A88" s="52">
        <f t="shared" si="5"/>
        <v>86</v>
      </c>
      <c r="B88" s="56">
        <v>4044</v>
      </c>
      <c r="C88" s="54" t="s">
        <v>66</v>
      </c>
      <c r="D88" s="418">
        <f t="shared" si="4"/>
        <v>25</v>
      </c>
      <c r="E88" s="417">
        <v>7</v>
      </c>
      <c r="F88" s="366">
        <v>5</v>
      </c>
      <c r="G88" s="411">
        <v>1</v>
      </c>
      <c r="H88" s="401">
        <v>7</v>
      </c>
      <c r="I88" s="366">
        <v>5</v>
      </c>
    </row>
    <row r="89" spans="1:9" ht="47.25" x14ac:dyDescent="0.25">
      <c r="A89" s="52">
        <f t="shared" si="5"/>
        <v>87</v>
      </c>
      <c r="B89" s="53">
        <v>5902</v>
      </c>
      <c r="C89" s="54" t="s">
        <v>99</v>
      </c>
      <c r="D89" s="418">
        <f t="shared" si="4"/>
        <v>25</v>
      </c>
      <c r="E89" s="418">
        <v>4</v>
      </c>
      <c r="F89" s="366">
        <v>5</v>
      </c>
      <c r="G89" s="409">
        <v>7</v>
      </c>
      <c r="H89" s="365">
        <v>5</v>
      </c>
      <c r="I89" s="397">
        <v>4</v>
      </c>
    </row>
    <row r="90" spans="1:9" ht="72" customHeight="1" x14ac:dyDescent="0.25">
      <c r="A90" s="52">
        <f t="shared" si="5"/>
        <v>88</v>
      </c>
      <c r="B90" s="55">
        <v>6009</v>
      </c>
      <c r="C90" s="54" t="s">
        <v>105</v>
      </c>
      <c r="D90" s="418">
        <f t="shared" si="4"/>
        <v>25</v>
      </c>
      <c r="E90" s="418">
        <v>4</v>
      </c>
      <c r="F90" s="366">
        <v>5</v>
      </c>
      <c r="G90" s="408">
        <v>4</v>
      </c>
      <c r="H90" s="365">
        <v>5</v>
      </c>
      <c r="I90" s="398">
        <v>7</v>
      </c>
    </row>
    <row r="91" spans="1:9" ht="72" customHeight="1" x14ac:dyDescent="0.25">
      <c r="A91" s="52">
        <f t="shared" si="5"/>
        <v>89</v>
      </c>
      <c r="B91" s="53">
        <v>9252</v>
      </c>
      <c r="C91" s="54" t="s">
        <v>115</v>
      </c>
      <c r="D91" s="418">
        <f t="shared" si="4"/>
        <v>25</v>
      </c>
      <c r="E91" s="368">
        <v>5</v>
      </c>
      <c r="F91" s="368">
        <v>5</v>
      </c>
      <c r="G91" s="369">
        <v>5</v>
      </c>
      <c r="H91" s="365">
        <v>5</v>
      </c>
      <c r="I91" s="366">
        <v>5</v>
      </c>
    </row>
    <row r="92" spans="1:9" ht="63" x14ac:dyDescent="0.25">
      <c r="A92" s="52">
        <f t="shared" si="5"/>
        <v>90</v>
      </c>
      <c r="B92" s="53">
        <v>302</v>
      </c>
      <c r="C92" s="54" t="s">
        <v>14</v>
      </c>
      <c r="D92" s="418">
        <f t="shared" si="4"/>
        <v>24</v>
      </c>
      <c r="E92" s="418">
        <v>4</v>
      </c>
      <c r="F92" s="414">
        <v>7</v>
      </c>
      <c r="G92" s="411">
        <v>1</v>
      </c>
      <c r="H92" s="365">
        <v>5</v>
      </c>
      <c r="I92" s="398">
        <v>7</v>
      </c>
    </row>
    <row r="93" spans="1:9" ht="63" x14ac:dyDescent="0.25">
      <c r="A93" s="52">
        <f t="shared" si="5"/>
        <v>91</v>
      </c>
      <c r="B93" s="56">
        <v>5002</v>
      </c>
      <c r="C93" s="54" t="s">
        <v>73</v>
      </c>
      <c r="D93" s="418">
        <f t="shared" si="4"/>
        <v>24</v>
      </c>
      <c r="E93" s="418">
        <v>4</v>
      </c>
      <c r="F93" s="413">
        <v>10</v>
      </c>
      <c r="G93" s="408">
        <v>4</v>
      </c>
      <c r="H93" s="402">
        <v>1</v>
      </c>
      <c r="I93" s="366">
        <v>5</v>
      </c>
    </row>
    <row r="94" spans="1:9" ht="63" x14ac:dyDescent="0.25">
      <c r="A94" s="52">
        <f t="shared" si="5"/>
        <v>92</v>
      </c>
      <c r="B94" s="55">
        <v>5708</v>
      </c>
      <c r="C94" s="54" t="s">
        <v>94</v>
      </c>
      <c r="D94" s="418">
        <f t="shared" si="4"/>
        <v>23</v>
      </c>
      <c r="E94" s="426">
        <v>1</v>
      </c>
      <c r="F94" s="366">
        <v>5</v>
      </c>
      <c r="G94" s="409">
        <v>7</v>
      </c>
      <c r="H94" s="365">
        <v>5</v>
      </c>
      <c r="I94" s="366">
        <v>5</v>
      </c>
    </row>
    <row r="95" spans="1:9" ht="63" x14ac:dyDescent="0.25">
      <c r="A95" s="52">
        <f t="shared" si="5"/>
        <v>93</v>
      </c>
      <c r="B95" s="53">
        <v>5905</v>
      </c>
      <c r="C95" s="54" t="s">
        <v>101</v>
      </c>
      <c r="D95" s="418">
        <f t="shared" si="4"/>
        <v>23</v>
      </c>
      <c r="E95" s="417">
        <v>7</v>
      </c>
      <c r="F95" s="368">
        <v>5</v>
      </c>
      <c r="G95" s="411">
        <v>1</v>
      </c>
      <c r="H95" s="365">
        <v>5</v>
      </c>
      <c r="I95" s="366">
        <v>5</v>
      </c>
    </row>
    <row r="96" spans="1:9" ht="47.25" x14ac:dyDescent="0.25">
      <c r="A96" s="52">
        <f t="shared" si="5"/>
        <v>94</v>
      </c>
      <c r="B96" s="56">
        <v>6010</v>
      </c>
      <c r="C96" s="54" t="s">
        <v>106</v>
      </c>
      <c r="D96" s="418">
        <f t="shared" si="4"/>
        <v>23</v>
      </c>
      <c r="E96" s="417">
        <v>7</v>
      </c>
      <c r="F96" s="366">
        <v>5</v>
      </c>
      <c r="G96" s="411">
        <v>1</v>
      </c>
      <c r="H96" s="365">
        <v>5</v>
      </c>
      <c r="I96" s="366">
        <v>5</v>
      </c>
    </row>
    <row r="97" spans="1:9" ht="47.25" x14ac:dyDescent="0.25">
      <c r="A97" s="52">
        <f t="shared" si="5"/>
        <v>95</v>
      </c>
      <c r="B97" s="56">
        <v>6015</v>
      </c>
      <c r="C97" s="54" t="s">
        <v>109</v>
      </c>
      <c r="D97" s="418">
        <f t="shared" si="4"/>
        <v>23</v>
      </c>
      <c r="E97" s="417">
        <v>7</v>
      </c>
      <c r="F97" s="366">
        <v>5</v>
      </c>
      <c r="G97" s="411">
        <v>1</v>
      </c>
      <c r="H97" s="365">
        <v>5</v>
      </c>
      <c r="I97" s="366">
        <v>5</v>
      </c>
    </row>
    <row r="98" spans="1:9" ht="63" x14ac:dyDescent="0.25">
      <c r="A98" s="52">
        <f t="shared" si="5"/>
        <v>96</v>
      </c>
      <c r="B98" s="56">
        <v>6007</v>
      </c>
      <c r="C98" s="54" t="s">
        <v>103</v>
      </c>
      <c r="D98" s="418">
        <f t="shared" si="4"/>
        <v>22</v>
      </c>
      <c r="E98" s="418">
        <v>4</v>
      </c>
      <c r="F98" s="367">
        <v>5</v>
      </c>
      <c r="G98" s="411">
        <v>1</v>
      </c>
      <c r="H98" s="401">
        <v>7</v>
      </c>
      <c r="I98" s="366">
        <v>5</v>
      </c>
    </row>
    <row r="99" spans="1:9" ht="47.25" x14ac:dyDescent="0.25">
      <c r="A99" s="52">
        <f t="shared" si="5"/>
        <v>97</v>
      </c>
      <c r="B99" s="55">
        <v>6011</v>
      </c>
      <c r="C99" s="54" t="s">
        <v>107</v>
      </c>
      <c r="D99" s="418">
        <f t="shared" ref="D99:D130" si="6">SUM(E99:I99)</f>
        <v>22</v>
      </c>
      <c r="E99" s="418">
        <v>4</v>
      </c>
      <c r="F99" s="367">
        <v>5</v>
      </c>
      <c r="G99" s="411">
        <v>1</v>
      </c>
      <c r="H99" s="365">
        <v>5</v>
      </c>
      <c r="I99" s="398">
        <v>7</v>
      </c>
    </row>
    <row r="100" spans="1:9" ht="63" x14ac:dyDescent="0.25">
      <c r="A100" s="52">
        <f t="shared" ref="A100:A107" si="7">A99+1</f>
        <v>98</v>
      </c>
      <c r="B100" s="56">
        <v>4024</v>
      </c>
      <c r="C100" s="54" t="s">
        <v>63</v>
      </c>
      <c r="D100" s="418">
        <f t="shared" si="6"/>
        <v>21</v>
      </c>
      <c r="E100" s="418">
        <v>4</v>
      </c>
      <c r="F100" s="367">
        <v>5</v>
      </c>
      <c r="G100" s="408">
        <v>4</v>
      </c>
      <c r="H100" s="400">
        <v>1</v>
      </c>
      <c r="I100" s="398">
        <v>7</v>
      </c>
    </row>
    <row r="101" spans="1:9" ht="47.25" x14ac:dyDescent="0.25">
      <c r="A101" s="52">
        <f t="shared" si="7"/>
        <v>99</v>
      </c>
      <c r="B101" s="58">
        <v>4098</v>
      </c>
      <c r="C101" s="54" t="s">
        <v>71</v>
      </c>
      <c r="D101" s="418">
        <f t="shared" si="6"/>
        <v>21</v>
      </c>
      <c r="E101" s="418">
        <v>4</v>
      </c>
      <c r="F101" s="415">
        <v>4</v>
      </c>
      <c r="G101" s="411">
        <v>1</v>
      </c>
      <c r="H101" s="365">
        <v>5</v>
      </c>
      <c r="I101" s="398">
        <v>7</v>
      </c>
    </row>
    <row r="102" spans="1:9" ht="47.25" x14ac:dyDescent="0.25">
      <c r="A102" s="52">
        <f t="shared" si="7"/>
        <v>100</v>
      </c>
      <c r="B102" s="55">
        <v>6016</v>
      </c>
      <c r="C102" s="54" t="s">
        <v>110</v>
      </c>
      <c r="D102" s="418">
        <f t="shared" si="6"/>
        <v>21</v>
      </c>
      <c r="E102" s="418">
        <v>4</v>
      </c>
      <c r="F102" s="367">
        <v>5</v>
      </c>
      <c r="G102" s="411">
        <v>1</v>
      </c>
      <c r="H102" s="406">
        <v>7</v>
      </c>
      <c r="I102" s="397">
        <v>4</v>
      </c>
    </row>
    <row r="103" spans="1:9" ht="63" x14ac:dyDescent="0.25">
      <c r="A103" s="52">
        <f t="shared" si="7"/>
        <v>101</v>
      </c>
      <c r="B103" s="56">
        <v>6021</v>
      </c>
      <c r="C103" s="54" t="s">
        <v>111</v>
      </c>
      <c r="D103" s="418">
        <f t="shared" si="6"/>
        <v>21</v>
      </c>
      <c r="E103" s="417">
        <v>7</v>
      </c>
      <c r="F103" s="415">
        <v>4</v>
      </c>
      <c r="G103" s="411">
        <v>1</v>
      </c>
      <c r="H103" s="404">
        <v>4</v>
      </c>
      <c r="I103" s="366">
        <v>5</v>
      </c>
    </row>
    <row r="104" spans="1:9" ht="63" x14ac:dyDescent="0.25">
      <c r="A104" s="52">
        <f t="shared" si="7"/>
        <v>102</v>
      </c>
      <c r="B104" s="58">
        <v>4051</v>
      </c>
      <c r="C104" s="54" t="s">
        <v>69</v>
      </c>
      <c r="D104" s="418">
        <f t="shared" si="6"/>
        <v>20</v>
      </c>
      <c r="E104" s="419">
        <v>4</v>
      </c>
      <c r="F104" s="367">
        <v>5</v>
      </c>
      <c r="G104" s="411">
        <v>1</v>
      </c>
      <c r="H104" s="365">
        <v>5</v>
      </c>
      <c r="I104" s="366">
        <v>5</v>
      </c>
    </row>
    <row r="105" spans="1:9" ht="47.25" x14ac:dyDescent="0.25">
      <c r="A105" s="52">
        <f t="shared" si="7"/>
        <v>103</v>
      </c>
      <c r="B105" s="56">
        <v>6023</v>
      </c>
      <c r="C105" s="54" t="s">
        <v>112</v>
      </c>
      <c r="D105" s="418">
        <f t="shared" si="6"/>
        <v>20</v>
      </c>
      <c r="E105" s="418">
        <v>4</v>
      </c>
      <c r="F105" s="367">
        <v>5</v>
      </c>
      <c r="G105" s="411">
        <v>1</v>
      </c>
      <c r="H105" s="365">
        <v>5</v>
      </c>
      <c r="I105" s="366">
        <v>5</v>
      </c>
    </row>
    <row r="106" spans="1:9" ht="47.25" x14ac:dyDescent="0.25">
      <c r="A106" s="52">
        <f t="shared" si="7"/>
        <v>104</v>
      </c>
      <c r="B106" s="55">
        <v>5018</v>
      </c>
      <c r="C106" s="60" t="s">
        <v>78</v>
      </c>
      <c r="D106" s="426">
        <f t="shared" si="6"/>
        <v>19</v>
      </c>
      <c r="E106" s="418">
        <v>4</v>
      </c>
      <c r="F106" s="366">
        <v>5</v>
      </c>
      <c r="G106" s="408">
        <v>4</v>
      </c>
      <c r="H106" s="402">
        <v>1</v>
      </c>
      <c r="I106" s="366">
        <v>5</v>
      </c>
    </row>
    <row r="107" spans="1:9" ht="63" x14ac:dyDescent="0.25">
      <c r="A107" s="52">
        <f t="shared" si="7"/>
        <v>105</v>
      </c>
      <c r="B107" s="56">
        <v>5025</v>
      </c>
      <c r="C107" s="54" t="s">
        <v>79</v>
      </c>
      <c r="D107" s="426">
        <f t="shared" si="6"/>
        <v>17</v>
      </c>
      <c r="E107" s="427">
        <v>1</v>
      </c>
      <c r="F107" s="367">
        <v>5</v>
      </c>
      <c r="G107" s="411">
        <v>1</v>
      </c>
      <c r="H107" s="365">
        <v>5</v>
      </c>
      <c r="I107" s="366">
        <v>5</v>
      </c>
    </row>
    <row r="108" spans="1:9" ht="15.75" x14ac:dyDescent="0.25">
      <c r="A108" s="305"/>
      <c r="B108" s="305"/>
      <c r="C108" s="305"/>
      <c r="D108" s="305"/>
      <c r="E108" s="305"/>
      <c r="F108" s="305"/>
      <c r="G108" s="305"/>
      <c r="H108" s="305"/>
      <c r="I108" s="305"/>
    </row>
    <row r="112" spans="1:9" x14ac:dyDescent="0.25">
      <c r="B112" s="46"/>
      <c r="C112" t="s">
        <v>155</v>
      </c>
    </row>
    <row r="113" spans="2:3" x14ac:dyDescent="0.25">
      <c r="B113" s="47"/>
      <c r="C113" t="s">
        <v>156</v>
      </c>
    </row>
    <row r="114" spans="2:3" x14ac:dyDescent="0.25">
      <c r="B114" s="48"/>
      <c r="C114" t="s">
        <v>157</v>
      </c>
    </row>
    <row r="115" spans="2:3" x14ac:dyDescent="0.25">
      <c r="B115" s="49"/>
      <c r="C115" t="s">
        <v>158</v>
      </c>
    </row>
    <row r="116" spans="2:3" x14ac:dyDescent="0.25">
      <c r="B116" s="50"/>
      <c r="C116" t="s">
        <v>159</v>
      </c>
    </row>
  </sheetData>
  <autoFilter ref="A2:J107">
    <sortState ref="A3:J107">
      <sortCondition descending="1" ref="D2:D107"/>
    </sortState>
  </autoFilter>
  <sortState ref="A3:J108">
    <sortCondition ref="B4"/>
  </sortState>
  <pageMargins left="0.25" right="0.25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zoomScale="75" zoomScaleNormal="75" workbookViewId="0">
      <pane ySplit="2" topLeftCell="A3" activePane="bottomLeft" state="frozen"/>
      <selection pane="bottomLeft" activeCell="Y71" sqref="Y71"/>
    </sheetView>
  </sheetViews>
  <sheetFormatPr defaultRowHeight="15" x14ac:dyDescent="0.25"/>
  <cols>
    <col min="3" max="3" width="47.42578125" customWidth="1"/>
    <col min="4" max="4" width="14.42578125" customWidth="1"/>
    <col min="5" max="5" width="14" customWidth="1"/>
    <col min="6" max="6" width="16.5703125" customWidth="1"/>
    <col min="7" max="7" width="12.42578125" customWidth="1"/>
    <col min="8" max="8" width="18.42578125" customWidth="1"/>
    <col min="9" max="9" width="16" customWidth="1"/>
    <col min="10" max="10" width="16.42578125" bestFit="1" customWidth="1"/>
    <col min="11" max="11" width="11.5703125" bestFit="1" customWidth="1"/>
    <col min="12" max="12" width="11.5703125" hidden="1" customWidth="1"/>
    <col min="13" max="13" width="11.5703125" customWidth="1"/>
    <col min="14" max="14" width="17.28515625" hidden="1" customWidth="1"/>
    <col min="15" max="15" width="17" hidden="1" customWidth="1"/>
    <col min="16" max="17" width="13.7109375" hidden="1" customWidth="1"/>
    <col min="18" max="18" width="12.7109375" hidden="1" customWidth="1"/>
    <col min="19" max="19" width="14.28515625" customWidth="1"/>
    <col min="20" max="20" width="13.5703125" customWidth="1"/>
    <col min="21" max="23" width="13.140625" customWidth="1"/>
    <col min="24" max="24" width="19.85546875" customWidth="1"/>
    <col min="25" max="25" width="17.85546875" customWidth="1"/>
  </cols>
  <sheetData>
    <row r="1" spans="1:25" ht="108" customHeight="1" thickBot="1" x14ac:dyDescent="0.3"/>
    <row r="2" spans="1:25" ht="99" customHeight="1" thickBot="1" x14ac:dyDescent="0.3">
      <c r="A2" s="14" t="s">
        <v>0</v>
      </c>
      <c r="B2" s="15" t="s">
        <v>3</v>
      </c>
      <c r="C2" s="16" t="s">
        <v>1</v>
      </c>
      <c r="D2" s="14" t="s">
        <v>127</v>
      </c>
      <c r="E2" s="15" t="s">
        <v>128</v>
      </c>
      <c r="F2" s="15" t="s">
        <v>12</v>
      </c>
      <c r="G2" s="16" t="s">
        <v>119</v>
      </c>
      <c r="H2" s="82" t="s">
        <v>129</v>
      </c>
      <c r="I2" s="83" t="s">
        <v>130</v>
      </c>
      <c r="J2" s="83" t="s">
        <v>11</v>
      </c>
      <c r="K2" s="83" t="s">
        <v>120</v>
      </c>
      <c r="L2" s="85" t="s">
        <v>142</v>
      </c>
      <c r="M2" s="84" t="s">
        <v>142</v>
      </c>
      <c r="N2" s="127" t="s">
        <v>131</v>
      </c>
      <c r="O2" s="12" t="s">
        <v>132</v>
      </c>
      <c r="P2" s="17" t="s">
        <v>133</v>
      </c>
      <c r="Q2" s="19" t="s">
        <v>141</v>
      </c>
      <c r="R2" s="19" t="s">
        <v>141</v>
      </c>
      <c r="S2" s="82" t="s">
        <v>258</v>
      </c>
      <c r="T2" s="83" t="s">
        <v>259</v>
      </c>
      <c r="U2" s="83" t="s">
        <v>261</v>
      </c>
      <c r="V2" s="83" t="s">
        <v>263</v>
      </c>
      <c r="W2" s="83" t="s">
        <v>260</v>
      </c>
      <c r="X2" s="83" t="s">
        <v>262</v>
      </c>
      <c r="Y2" s="17" t="s">
        <v>257</v>
      </c>
    </row>
    <row r="3" spans="1:25" ht="21.75" customHeight="1" thickBot="1" x14ac:dyDescent="0.3">
      <c r="A3" s="14"/>
      <c r="B3" s="20"/>
      <c r="C3" s="20"/>
      <c r="D3" s="18"/>
      <c r="E3" s="20"/>
      <c r="F3" s="20"/>
      <c r="G3" s="21"/>
      <c r="H3" s="128"/>
      <c r="I3" s="129"/>
      <c r="J3" s="129"/>
      <c r="K3" s="129"/>
      <c r="L3" s="130"/>
      <c r="M3" s="131"/>
      <c r="N3" s="20"/>
      <c r="O3" s="20"/>
      <c r="P3" s="23"/>
      <c r="Q3" s="22"/>
      <c r="R3" s="86"/>
      <c r="S3" s="87"/>
      <c r="T3" s="88"/>
      <c r="U3" s="88"/>
      <c r="V3" s="88"/>
      <c r="W3" s="88"/>
      <c r="X3" s="88"/>
      <c r="Y3" s="89"/>
    </row>
    <row r="4" spans="1:25" ht="36" x14ac:dyDescent="0.25">
      <c r="A4" s="90">
        <f t="shared" ref="A4:A41" si="0">A3+1</f>
        <v>1</v>
      </c>
      <c r="B4" s="137">
        <v>3002</v>
      </c>
      <c r="C4" s="138" t="s">
        <v>40</v>
      </c>
      <c r="D4" s="139">
        <f t="shared" ref="D4:D31" si="1">E4+F4</f>
        <v>4120</v>
      </c>
      <c r="E4" s="140">
        <v>859</v>
      </c>
      <c r="F4" s="141">
        <v>3261</v>
      </c>
      <c r="G4" s="142">
        <f t="shared" ref="G4:G31" si="2">F4/D4</f>
        <v>0.79150485436893203</v>
      </c>
      <c r="H4" s="143">
        <f t="shared" ref="H4:H35" si="3">I4+J4</f>
        <v>3236</v>
      </c>
      <c r="I4" s="141">
        <v>563</v>
      </c>
      <c r="J4" s="144">
        <v>2673</v>
      </c>
      <c r="K4" s="145">
        <f>(J4)/H4</f>
        <v>0.82601977750309019</v>
      </c>
      <c r="L4" s="145">
        <f t="shared" ref="L4:L35" si="4">K4-G4</f>
        <v>3.451492313415816E-2</v>
      </c>
      <c r="M4" s="146">
        <f t="shared" ref="M4:M35" si="5">(J4-F4)/(J4+F4)</f>
        <v>-9.9089989888776542E-2</v>
      </c>
      <c r="N4" s="147">
        <v>1422</v>
      </c>
      <c r="O4" s="148">
        <v>6981</v>
      </c>
      <c r="P4" s="149">
        <f t="shared" ref="P4:P35" si="6">O4/(O4+N4)</f>
        <v>0.83077472331310243</v>
      </c>
      <c r="Q4" s="150">
        <f t="shared" ref="Q4:Q35" si="7">P4-K4</f>
        <v>4.7549458100122344E-3</v>
      </c>
      <c r="R4" s="151">
        <f t="shared" ref="R4:R35" si="8">(O4-(F4+J4))/O4</f>
        <v>0.14997851310700472</v>
      </c>
      <c r="S4" s="152">
        <f t="shared" ref="S4:S35" si="9">T4+U4</f>
        <v>4869</v>
      </c>
      <c r="T4" s="153">
        <v>1422</v>
      </c>
      <c r="U4" s="153">
        <f t="shared" ref="U4:U35" si="10">W4-F4-J4</f>
        <v>3447</v>
      </c>
      <c r="V4" s="153">
        <v>0</v>
      </c>
      <c r="W4" s="153">
        <v>9381</v>
      </c>
      <c r="X4" s="154">
        <f t="shared" ref="X4:X35" si="11">W4/(V4+W4)</f>
        <v>1</v>
      </c>
      <c r="Y4" s="155">
        <f t="shared" ref="Y4:Y35" si="12">(U4-J4)/(U4+J4)</f>
        <v>0.12647058823529411</v>
      </c>
    </row>
    <row r="5" spans="1:25" ht="36" x14ac:dyDescent="0.25">
      <c r="A5" s="93">
        <f t="shared" si="0"/>
        <v>2</v>
      </c>
      <c r="B5" s="156">
        <v>3413</v>
      </c>
      <c r="C5" s="157" t="s">
        <v>48</v>
      </c>
      <c r="D5" s="158">
        <f t="shared" si="1"/>
        <v>12</v>
      </c>
      <c r="E5" s="159">
        <v>0</v>
      </c>
      <c r="F5" s="160">
        <v>12</v>
      </c>
      <c r="G5" s="161">
        <f t="shared" si="2"/>
        <v>1</v>
      </c>
      <c r="H5" s="162">
        <f t="shared" si="3"/>
        <v>21</v>
      </c>
      <c r="I5" s="160">
        <v>5</v>
      </c>
      <c r="J5" s="163">
        <v>16</v>
      </c>
      <c r="K5" s="164">
        <f>(J5)/H5</f>
        <v>0.76190476190476186</v>
      </c>
      <c r="L5" s="164">
        <f t="shared" si="4"/>
        <v>-0.23809523809523814</v>
      </c>
      <c r="M5" s="165">
        <f t="shared" si="5"/>
        <v>0.14285714285714285</v>
      </c>
      <c r="N5" s="166">
        <v>5</v>
      </c>
      <c r="O5" s="167">
        <v>31</v>
      </c>
      <c r="P5" s="168">
        <f t="shared" si="6"/>
        <v>0.86111111111111116</v>
      </c>
      <c r="Q5" s="169">
        <f t="shared" si="7"/>
        <v>9.9206349206349298E-2</v>
      </c>
      <c r="R5" s="170">
        <f t="shared" si="8"/>
        <v>9.6774193548387094E-2</v>
      </c>
      <c r="S5" s="171">
        <f t="shared" si="9"/>
        <v>14</v>
      </c>
      <c r="T5" s="172">
        <v>0</v>
      </c>
      <c r="U5" s="172">
        <f t="shared" si="10"/>
        <v>14</v>
      </c>
      <c r="V5" s="172">
        <v>5</v>
      </c>
      <c r="W5" s="172">
        <v>42</v>
      </c>
      <c r="X5" s="173">
        <f t="shared" si="11"/>
        <v>0.8936170212765957</v>
      </c>
      <c r="Y5" s="174">
        <f t="shared" si="12"/>
        <v>-6.6666666666666666E-2</v>
      </c>
    </row>
    <row r="6" spans="1:25" ht="36" x14ac:dyDescent="0.25">
      <c r="A6" s="93">
        <f t="shared" si="0"/>
        <v>3</v>
      </c>
      <c r="B6" s="156">
        <v>3408</v>
      </c>
      <c r="C6" s="157" t="s">
        <v>45</v>
      </c>
      <c r="D6" s="158">
        <f t="shared" si="1"/>
        <v>3332</v>
      </c>
      <c r="E6" s="159">
        <v>694</v>
      </c>
      <c r="F6" s="160">
        <v>2638</v>
      </c>
      <c r="G6" s="161">
        <f t="shared" si="2"/>
        <v>0.79171668667466988</v>
      </c>
      <c r="H6" s="162">
        <f t="shared" si="3"/>
        <v>2310</v>
      </c>
      <c r="I6" s="160">
        <v>483</v>
      </c>
      <c r="J6" s="163">
        <v>1827</v>
      </c>
      <c r="K6" s="164">
        <f>(J6)/H6</f>
        <v>0.79090909090909089</v>
      </c>
      <c r="L6" s="164">
        <f t="shared" si="4"/>
        <v>-8.0759576557898338E-4</v>
      </c>
      <c r="M6" s="165">
        <f t="shared" si="5"/>
        <v>-0.18163493840985442</v>
      </c>
      <c r="N6" s="166">
        <v>1279</v>
      </c>
      <c r="O6" s="167">
        <v>5075</v>
      </c>
      <c r="P6" s="168">
        <f t="shared" si="6"/>
        <v>0.79870947434686812</v>
      </c>
      <c r="Q6" s="169">
        <f t="shared" si="7"/>
        <v>7.8003834377772252E-3</v>
      </c>
      <c r="R6" s="170">
        <f t="shared" si="8"/>
        <v>0.12019704433497537</v>
      </c>
      <c r="S6" s="171">
        <f t="shared" si="9"/>
        <v>2349</v>
      </c>
      <c r="T6" s="172">
        <v>260</v>
      </c>
      <c r="U6" s="172">
        <f t="shared" si="10"/>
        <v>2089</v>
      </c>
      <c r="V6" s="172">
        <v>1437</v>
      </c>
      <c r="W6" s="172">
        <v>6554</v>
      </c>
      <c r="X6" s="173">
        <f t="shared" si="11"/>
        <v>0.82017269428106621</v>
      </c>
      <c r="Y6" s="174">
        <f t="shared" si="12"/>
        <v>6.6905005107252294E-2</v>
      </c>
    </row>
    <row r="7" spans="1:25" ht="36" x14ac:dyDescent="0.25">
      <c r="A7" s="93">
        <f t="shared" si="0"/>
        <v>4</v>
      </c>
      <c r="B7" s="156">
        <v>3412</v>
      </c>
      <c r="C7" s="157" t="s">
        <v>47</v>
      </c>
      <c r="D7" s="158">
        <f t="shared" si="1"/>
        <v>57</v>
      </c>
      <c r="E7" s="159">
        <v>9</v>
      </c>
      <c r="F7" s="160">
        <v>48</v>
      </c>
      <c r="G7" s="161">
        <f t="shared" si="2"/>
        <v>0.84210526315789469</v>
      </c>
      <c r="H7" s="162">
        <f t="shared" si="3"/>
        <v>73</v>
      </c>
      <c r="I7" s="160">
        <v>20</v>
      </c>
      <c r="J7" s="163">
        <v>53</v>
      </c>
      <c r="K7" s="164">
        <f>(J7)/H7</f>
        <v>0.72602739726027399</v>
      </c>
      <c r="L7" s="164">
        <f t="shared" si="4"/>
        <v>-0.1160778658976207</v>
      </c>
      <c r="M7" s="165">
        <f t="shared" si="5"/>
        <v>4.9504950495049507E-2</v>
      </c>
      <c r="N7" s="166">
        <v>35</v>
      </c>
      <c r="O7" s="167">
        <v>125</v>
      </c>
      <c r="P7" s="168">
        <f t="shared" si="6"/>
        <v>0.78125</v>
      </c>
      <c r="Q7" s="169">
        <f t="shared" si="7"/>
        <v>5.5222602739726012E-2</v>
      </c>
      <c r="R7" s="170">
        <f t="shared" si="8"/>
        <v>0.192</v>
      </c>
      <c r="S7" s="171">
        <f t="shared" si="9"/>
        <v>79</v>
      </c>
      <c r="T7" s="172">
        <v>19</v>
      </c>
      <c r="U7" s="172">
        <f t="shared" si="10"/>
        <v>60</v>
      </c>
      <c r="V7" s="172">
        <v>48</v>
      </c>
      <c r="W7" s="172">
        <v>161</v>
      </c>
      <c r="X7" s="173">
        <f t="shared" si="11"/>
        <v>0.77033492822966509</v>
      </c>
      <c r="Y7" s="174">
        <f t="shared" si="12"/>
        <v>6.1946902654867256E-2</v>
      </c>
    </row>
    <row r="8" spans="1:25" ht="36" x14ac:dyDescent="0.25">
      <c r="A8" s="93">
        <f t="shared" si="0"/>
        <v>5</v>
      </c>
      <c r="B8" s="156">
        <v>3414</v>
      </c>
      <c r="C8" s="157" t="s">
        <v>49</v>
      </c>
      <c r="D8" s="158">
        <f t="shared" si="1"/>
        <v>27</v>
      </c>
      <c r="E8" s="159">
        <v>10</v>
      </c>
      <c r="F8" s="160">
        <v>17</v>
      </c>
      <c r="G8" s="161">
        <f t="shared" si="2"/>
        <v>0.62962962962962965</v>
      </c>
      <c r="H8" s="162">
        <f t="shared" si="3"/>
        <v>0</v>
      </c>
      <c r="I8" s="160">
        <v>0</v>
      </c>
      <c r="J8" s="163">
        <v>0</v>
      </c>
      <c r="K8" s="164">
        <v>0</v>
      </c>
      <c r="L8" s="164">
        <f t="shared" si="4"/>
        <v>-0.62962962962962965</v>
      </c>
      <c r="M8" s="165">
        <f t="shared" si="5"/>
        <v>-1</v>
      </c>
      <c r="N8" s="166">
        <v>10</v>
      </c>
      <c r="O8" s="167">
        <v>20</v>
      </c>
      <c r="P8" s="168">
        <f t="shared" si="6"/>
        <v>0.66666666666666663</v>
      </c>
      <c r="Q8" s="169">
        <f t="shared" si="7"/>
        <v>0.66666666666666663</v>
      </c>
      <c r="R8" s="170">
        <f t="shared" si="8"/>
        <v>0.15</v>
      </c>
      <c r="S8" s="171">
        <f t="shared" si="9"/>
        <v>10</v>
      </c>
      <c r="T8" s="172">
        <v>0</v>
      </c>
      <c r="U8" s="172">
        <f t="shared" si="10"/>
        <v>10</v>
      </c>
      <c r="V8" s="172">
        <v>10</v>
      </c>
      <c r="W8" s="172">
        <v>27</v>
      </c>
      <c r="X8" s="173">
        <f t="shared" si="11"/>
        <v>0.72972972972972971</v>
      </c>
      <c r="Y8" s="174">
        <f t="shared" si="12"/>
        <v>1</v>
      </c>
    </row>
    <row r="9" spans="1:25" ht="36" x14ac:dyDescent="0.25">
      <c r="A9" s="93">
        <f t="shared" si="0"/>
        <v>6</v>
      </c>
      <c r="B9" s="175">
        <v>4003</v>
      </c>
      <c r="C9" s="157" t="s">
        <v>56</v>
      </c>
      <c r="D9" s="158">
        <f t="shared" si="1"/>
        <v>148</v>
      </c>
      <c r="E9" s="159">
        <v>25</v>
      </c>
      <c r="F9" s="160">
        <v>123</v>
      </c>
      <c r="G9" s="161">
        <f t="shared" si="2"/>
        <v>0.83108108108108103</v>
      </c>
      <c r="H9" s="162">
        <f t="shared" si="3"/>
        <v>180</v>
      </c>
      <c r="I9" s="160">
        <v>90</v>
      </c>
      <c r="J9" s="163">
        <v>90</v>
      </c>
      <c r="K9" s="164">
        <f t="shared" ref="K9:K40" si="13">(J9)/H9</f>
        <v>0.5</v>
      </c>
      <c r="L9" s="164">
        <f t="shared" si="4"/>
        <v>-0.33108108108108103</v>
      </c>
      <c r="M9" s="165">
        <f t="shared" si="5"/>
        <v>-0.15492957746478872</v>
      </c>
      <c r="N9" s="176">
        <v>130</v>
      </c>
      <c r="O9" s="177">
        <v>325</v>
      </c>
      <c r="P9" s="168">
        <f t="shared" si="6"/>
        <v>0.7142857142857143</v>
      </c>
      <c r="Q9" s="169">
        <f t="shared" si="7"/>
        <v>0.2142857142857143</v>
      </c>
      <c r="R9" s="170">
        <f t="shared" si="8"/>
        <v>0.3446153846153846</v>
      </c>
      <c r="S9" s="171">
        <f t="shared" si="9"/>
        <v>145</v>
      </c>
      <c r="T9" s="172">
        <v>21</v>
      </c>
      <c r="U9" s="172">
        <f t="shared" si="10"/>
        <v>124</v>
      </c>
      <c r="V9" s="172">
        <v>136</v>
      </c>
      <c r="W9" s="172">
        <v>337</v>
      </c>
      <c r="X9" s="173">
        <f t="shared" si="11"/>
        <v>0.71247357293868918</v>
      </c>
      <c r="Y9" s="174">
        <f t="shared" si="12"/>
        <v>0.15887850467289719</v>
      </c>
    </row>
    <row r="10" spans="1:25" ht="36" x14ac:dyDescent="0.25">
      <c r="A10" s="93">
        <f t="shared" si="0"/>
        <v>7</v>
      </c>
      <c r="B10" s="156">
        <v>2702</v>
      </c>
      <c r="C10" s="157" t="s">
        <v>39</v>
      </c>
      <c r="D10" s="158">
        <f t="shared" si="1"/>
        <v>354</v>
      </c>
      <c r="E10" s="159">
        <v>150</v>
      </c>
      <c r="F10" s="160">
        <v>204</v>
      </c>
      <c r="G10" s="161">
        <f t="shared" si="2"/>
        <v>0.57627118644067798</v>
      </c>
      <c r="H10" s="162">
        <f t="shared" si="3"/>
        <v>300</v>
      </c>
      <c r="I10" s="160">
        <v>94</v>
      </c>
      <c r="J10" s="163">
        <v>206</v>
      </c>
      <c r="K10" s="164">
        <f t="shared" si="13"/>
        <v>0.68666666666666665</v>
      </c>
      <c r="L10" s="164">
        <f t="shared" si="4"/>
        <v>0.11039548022598866</v>
      </c>
      <c r="M10" s="165">
        <f t="shared" si="5"/>
        <v>4.8780487804878049E-3</v>
      </c>
      <c r="N10" s="166">
        <v>253</v>
      </c>
      <c r="O10" s="167">
        <v>506</v>
      </c>
      <c r="P10" s="168">
        <f t="shared" si="6"/>
        <v>0.66666666666666663</v>
      </c>
      <c r="Q10" s="169">
        <f t="shared" si="7"/>
        <v>-2.0000000000000018E-2</v>
      </c>
      <c r="R10" s="170">
        <f t="shared" si="8"/>
        <v>0.18972332015810275</v>
      </c>
      <c r="S10" s="171">
        <f t="shared" si="9"/>
        <v>293</v>
      </c>
      <c r="T10" s="172">
        <v>33</v>
      </c>
      <c r="U10" s="172">
        <f t="shared" si="10"/>
        <v>260</v>
      </c>
      <c r="V10" s="172">
        <v>277</v>
      </c>
      <c r="W10" s="172">
        <v>670</v>
      </c>
      <c r="X10" s="173">
        <f t="shared" si="11"/>
        <v>0.70749736008447728</v>
      </c>
      <c r="Y10" s="174">
        <f t="shared" si="12"/>
        <v>0.11587982832618025</v>
      </c>
    </row>
    <row r="11" spans="1:25" ht="36" x14ac:dyDescent="0.25">
      <c r="A11" s="93">
        <f t="shared" si="0"/>
        <v>8</v>
      </c>
      <c r="B11" s="156">
        <v>3115</v>
      </c>
      <c r="C11" s="157" t="s">
        <v>42</v>
      </c>
      <c r="D11" s="158">
        <f t="shared" si="1"/>
        <v>26</v>
      </c>
      <c r="E11" s="159">
        <v>7</v>
      </c>
      <c r="F11" s="160">
        <v>19</v>
      </c>
      <c r="G11" s="161">
        <f t="shared" si="2"/>
        <v>0.73076923076923073</v>
      </c>
      <c r="H11" s="162">
        <f t="shared" si="3"/>
        <v>24</v>
      </c>
      <c r="I11" s="160">
        <v>14</v>
      </c>
      <c r="J11" s="163">
        <v>10</v>
      </c>
      <c r="K11" s="164">
        <f t="shared" si="13"/>
        <v>0.41666666666666669</v>
      </c>
      <c r="L11" s="164">
        <f t="shared" si="4"/>
        <v>-0.31410256410256404</v>
      </c>
      <c r="M11" s="165">
        <f t="shared" si="5"/>
        <v>-0.31034482758620691</v>
      </c>
      <c r="N11" s="166">
        <v>25</v>
      </c>
      <c r="O11" s="167">
        <v>44</v>
      </c>
      <c r="P11" s="168">
        <f t="shared" si="6"/>
        <v>0.6376811594202898</v>
      </c>
      <c r="Q11" s="169">
        <f t="shared" si="7"/>
        <v>0.22101449275362312</v>
      </c>
      <c r="R11" s="170">
        <f t="shared" si="8"/>
        <v>0.34090909090909088</v>
      </c>
      <c r="S11" s="171">
        <f t="shared" si="9"/>
        <v>30</v>
      </c>
      <c r="T11" s="172">
        <v>4</v>
      </c>
      <c r="U11" s="172">
        <f t="shared" si="10"/>
        <v>26</v>
      </c>
      <c r="V11" s="172">
        <v>25</v>
      </c>
      <c r="W11" s="172">
        <v>55</v>
      </c>
      <c r="X11" s="173">
        <f t="shared" si="11"/>
        <v>0.6875</v>
      </c>
      <c r="Y11" s="174">
        <f t="shared" si="12"/>
        <v>0.44444444444444442</v>
      </c>
    </row>
    <row r="12" spans="1:25" ht="36" x14ac:dyDescent="0.25">
      <c r="A12" s="93">
        <f t="shared" si="0"/>
        <v>9</v>
      </c>
      <c r="B12" s="178">
        <v>3512</v>
      </c>
      <c r="C12" s="157" t="s">
        <v>55</v>
      </c>
      <c r="D12" s="158">
        <f t="shared" si="1"/>
        <v>22</v>
      </c>
      <c r="E12" s="159">
        <v>12</v>
      </c>
      <c r="F12" s="160">
        <v>10</v>
      </c>
      <c r="G12" s="161">
        <f t="shared" si="2"/>
        <v>0.45454545454545453</v>
      </c>
      <c r="H12" s="162">
        <f t="shared" si="3"/>
        <v>12</v>
      </c>
      <c r="I12" s="160">
        <v>6</v>
      </c>
      <c r="J12" s="163">
        <v>6</v>
      </c>
      <c r="K12" s="164">
        <f t="shared" si="13"/>
        <v>0.5</v>
      </c>
      <c r="L12" s="164">
        <f t="shared" si="4"/>
        <v>4.545454545454547E-2</v>
      </c>
      <c r="M12" s="165">
        <f t="shared" si="5"/>
        <v>-0.25</v>
      </c>
      <c r="N12" s="166">
        <v>20</v>
      </c>
      <c r="O12" s="179">
        <v>18</v>
      </c>
      <c r="P12" s="168">
        <f t="shared" si="6"/>
        <v>0.47368421052631576</v>
      </c>
      <c r="Q12" s="169">
        <f t="shared" si="7"/>
        <v>-2.6315789473684237E-2</v>
      </c>
      <c r="R12" s="170">
        <f t="shared" si="8"/>
        <v>0.1111111111111111</v>
      </c>
      <c r="S12" s="171">
        <f t="shared" si="9"/>
        <v>44</v>
      </c>
      <c r="T12" s="172">
        <v>5</v>
      </c>
      <c r="U12" s="172">
        <f t="shared" si="10"/>
        <v>39</v>
      </c>
      <c r="V12" s="172">
        <v>25</v>
      </c>
      <c r="W12" s="172">
        <v>55</v>
      </c>
      <c r="X12" s="173">
        <f t="shared" si="11"/>
        <v>0.6875</v>
      </c>
      <c r="Y12" s="174">
        <f t="shared" si="12"/>
        <v>0.73333333333333328</v>
      </c>
    </row>
    <row r="13" spans="1:25" ht="36" x14ac:dyDescent="0.25">
      <c r="A13" s="93">
        <f t="shared" si="0"/>
        <v>10</v>
      </c>
      <c r="B13" s="156">
        <v>2102</v>
      </c>
      <c r="C13" s="157" t="s">
        <v>32</v>
      </c>
      <c r="D13" s="158">
        <f t="shared" si="1"/>
        <v>1405</v>
      </c>
      <c r="E13" s="159">
        <v>440</v>
      </c>
      <c r="F13" s="160">
        <v>965</v>
      </c>
      <c r="G13" s="161">
        <f t="shared" si="2"/>
        <v>0.68683274021352314</v>
      </c>
      <c r="H13" s="162">
        <f t="shared" si="3"/>
        <v>1086</v>
      </c>
      <c r="I13" s="160">
        <v>415</v>
      </c>
      <c r="J13" s="163">
        <v>671</v>
      </c>
      <c r="K13" s="164">
        <f t="shared" si="13"/>
        <v>0.61786372007366486</v>
      </c>
      <c r="L13" s="164">
        <f t="shared" si="4"/>
        <v>-6.8969020139858284E-2</v>
      </c>
      <c r="M13" s="165">
        <f t="shared" si="5"/>
        <v>-0.17970660146699266</v>
      </c>
      <c r="N13" s="166">
        <v>985</v>
      </c>
      <c r="O13" s="167">
        <v>1857</v>
      </c>
      <c r="P13" s="168">
        <f t="shared" si="6"/>
        <v>0.65341308937368048</v>
      </c>
      <c r="Q13" s="169">
        <f t="shared" si="7"/>
        <v>3.5549369300015621E-2</v>
      </c>
      <c r="R13" s="170">
        <f t="shared" si="8"/>
        <v>0.11900915455035002</v>
      </c>
      <c r="S13" s="171">
        <f t="shared" si="9"/>
        <v>1049</v>
      </c>
      <c r="T13" s="172">
        <v>320</v>
      </c>
      <c r="U13" s="172">
        <f t="shared" si="10"/>
        <v>729</v>
      </c>
      <c r="V13" s="172">
        <v>1175</v>
      </c>
      <c r="W13" s="172">
        <v>2365</v>
      </c>
      <c r="X13" s="173">
        <f t="shared" si="11"/>
        <v>0.66807909604519777</v>
      </c>
      <c r="Y13" s="174">
        <f t="shared" si="12"/>
        <v>4.1428571428571426E-2</v>
      </c>
    </row>
    <row r="14" spans="1:25" ht="36" x14ac:dyDescent="0.25">
      <c r="A14" s="93">
        <f t="shared" si="0"/>
        <v>11</v>
      </c>
      <c r="B14" s="156">
        <v>2502</v>
      </c>
      <c r="C14" s="157" t="s">
        <v>37</v>
      </c>
      <c r="D14" s="158">
        <f t="shared" si="1"/>
        <v>961</v>
      </c>
      <c r="E14" s="159">
        <v>390</v>
      </c>
      <c r="F14" s="160">
        <v>571</v>
      </c>
      <c r="G14" s="161">
        <f t="shared" si="2"/>
        <v>0.59417273673257021</v>
      </c>
      <c r="H14" s="162">
        <f t="shared" si="3"/>
        <v>559</v>
      </c>
      <c r="I14" s="160">
        <v>160</v>
      </c>
      <c r="J14" s="163">
        <v>399</v>
      </c>
      <c r="K14" s="164">
        <f t="shared" si="13"/>
        <v>0.71377459749552774</v>
      </c>
      <c r="L14" s="164">
        <f t="shared" si="4"/>
        <v>0.11960186076295753</v>
      </c>
      <c r="M14" s="165">
        <f t="shared" si="5"/>
        <v>-0.17731958762886599</v>
      </c>
      <c r="N14" s="166">
        <v>618</v>
      </c>
      <c r="O14" s="167">
        <v>1100</v>
      </c>
      <c r="P14" s="168">
        <f t="shared" si="6"/>
        <v>0.640279394644936</v>
      </c>
      <c r="Q14" s="169">
        <f t="shared" si="7"/>
        <v>-7.3495202850591745E-2</v>
      </c>
      <c r="R14" s="170">
        <f t="shared" si="8"/>
        <v>0.11818181818181818</v>
      </c>
      <c r="S14" s="171">
        <f t="shared" si="9"/>
        <v>654</v>
      </c>
      <c r="T14" s="172">
        <v>185</v>
      </c>
      <c r="U14" s="172">
        <f t="shared" si="10"/>
        <v>469</v>
      </c>
      <c r="V14" s="172">
        <v>735</v>
      </c>
      <c r="W14" s="172">
        <v>1439</v>
      </c>
      <c r="X14" s="173">
        <f t="shared" si="11"/>
        <v>0.66191352345906163</v>
      </c>
      <c r="Y14" s="174">
        <f t="shared" si="12"/>
        <v>8.0645161290322578E-2</v>
      </c>
    </row>
    <row r="15" spans="1:25" ht="36" x14ac:dyDescent="0.25">
      <c r="A15" s="93">
        <f t="shared" si="0"/>
        <v>12</v>
      </c>
      <c r="B15" s="156">
        <v>3409</v>
      </c>
      <c r="C15" s="157" t="s">
        <v>46</v>
      </c>
      <c r="D15" s="158">
        <f t="shared" si="1"/>
        <v>6758</v>
      </c>
      <c r="E15" s="159">
        <v>2931</v>
      </c>
      <c r="F15" s="160">
        <v>3827</v>
      </c>
      <c r="G15" s="161">
        <f t="shared" si="2"/>
        <v>0.56629180230837528</v>
      </c>
      <c r="H15" s="162">
        <f t="shared" si="3"/>
        <v>5023</v>
      </c>
      <c r="I15" s="160">
        <v>1700</v>
      </c>
      <c r="J15" s="163">
        <v>3323</v>
      </c>
      <c r="K15" s="164">
        <f t="shared" si="13"/>
        <v>0.66155683854270353</v>
      </c>
      <c r="L15" s="164">
        <f t="shared" si="4"/>
        <v>9.5265036234328249E-2</v>
      </c>
      <c r="M15" s="165">
        <f t="shared" si="5"/>
        <v>-7.0489510489510493E-2</v>
      </c>
      <c r="N15" s="166">
        <v>5220</v>
      </c>
      <c r="O15" s="167">
        <v>8515</v>
      </c>
      <c r="P15" s="168">
        <f t="shared" si="6"/>
        <v>0.61994903531124868</v>
      </c>
      <c r="Q15" s="169">
        <f t="shared" si="7"/>
        <v>-4.1607803231454854E-2</v>
      </c>
      <c r="R15" s="170">
        <f t="shared" si="8"/>
        <v>0.16030534351145037</v>
      </c>
      <c r="S15" s="171">
        <f t="shared" si="9"/>
        <v>5414</v>
      </c>
      <c r="T15" s="172">
        <v>1224</v>
      </c>
      <c r="U15" s="172">
        <f t="shared" si="10"/>
        <v>4190</v>
      </c>
      <c r="V15" s="172">
        <v>5855</v>
      </c>
      <c r="W15" s="172">
        <v>11340</v>
      </c>
      <c r="X15" s="173">
        <f t="shared" si="11"/>
        <v>0.6594940389648154</v>
      </c>
      <c r="Y15" s="174">
        <f t="shared" si="12"/>
        <v>0.11539997337947558</v>
      </c>
    </row>
    <row r="16" spans="1:25" ht="36" x14ac:dyDescent="0.25">
      <c r="A16" s="93">
        <f t="shared" si="0"/>
        <v>13</v>
      </c>
      <c r="B16" s="156">
        <v>3415</v>
      </c>
      <c r="C16" s="157" t="s">
        <v>50</v>
      </c>
      <c r="D16" s="158">
        <f t="shared" si="1"/>
        <v>56</v>
      </c>
      <c r="E16" s="159">
        <v>25</v>
      </c>
      <c r="F16" s="160">
        <v>31</v>
      </c>
      <c r="G16" s="161">
        <f t="shared" si="2"/>
        <v>0.5535714285714286</v>
      </c>
      <c r="H16" s="162">
        <f t="shared" si="3"/>
        <v>44</v>
      </c>
      <c r="I16" s="160">
        <v>20</v>
      </c>
      <c r="J16" s="163">
        <v>24</v>
      </c>
      <c r="K16" s="164">
        <f t="shared" si="13"/>
        <v>0.54545454545454541</v>
      </c>
      <c r="L16" s="164">
        <f t="shared" si="4"/>
        <v>-8.116883116883189E-3</v>
      </c>
      <c r="M16" s="165">
        <f t="shared" si="5"/>
        <v>-0.12727272727272726</v>
      </c>
      <c r="N16" s="166">
        <v>47</v>
      </c>
      <c r="O16" s="167">
        <v>70</v>
      </c>
      <c r="P16" s="168">
        <f t="shared" si="6"/>
        <v>0.59829059829059827</v>
      </c>
      <c r="Q16" s="169">
        <f t="shared" si="7"/>
        <v>5.283605283605286E-2</v>
      </c>
      <c r="R16" s="170">
        <f t="shared" si="8"/>
        <v>0.21428571428571427</v>
      </c>
      <c r="S16" s="171">
        <f t="shared" si="9"/>
        <v>42</v>
      </c>
      <c r="T16" s="172">
        <v>5</v>
      </c>
      <c r="U16" s="172">
        <f t="shared" si="10"/>
        <v>37</v>
      </c>
      <c r="V16" s="172">
        <v>50</v>
      </c>
      <c r="W16" s="172">
        <v>92</v>
      </c>
      <c r="X16" s="173">
        <f t="shared" si="11"/>
        <v>0.647887323943662</v>
      </c>
      <c r="Y16" s="174">
        <f t="shared" si="12"/>
        <v>0.21311475409836064</v>
      </c>
    </row>
    <row r="17" spans="1:25" ht="36" x14ac:dyDescent="0.25">
      <c r="A17" s="93">
        <f t="shared" si="0"/>
        <v>14</v>
      </c>
      <c r="B17" s="180">
        <v>6013</v>
      </c>
      <c r="C17" s="157" t="s">
        <v>108</v>
      </c>
      <c r="D17" s="158">
        <f t="shared" si="1"/>
        <v>494</v>
      </c>
      <c r="E17" s="159">
        <v>175</v>
      </c>
      <c r="F17" s="160">
        <v>319</v>
      </c>
      <c r="G17" s="161">
        <f t="shared" si="2"/>
        <v>0.64574898785425106</v>
      </c>
      <c r="H17" s="162">
        <f t="shared" si="3"/>
        <v>658</v>
      </c>
      <c r="I17" s="160">
        <v>313</v>
      </c>
      <c r="J17" s="163">
        <v>345</v>
      </c>
      <c r="K17" s="164">
        <f t="shared" si="13"/>
        <v>0.5243161094224924</v>
      </c>
      <c r="L17" s="164">
        <f t="shared" si="4"/>
        <v>-0.12143287843175865</v>
      </c>
      <c r="M17" s="165">
        <f t="shared" si="5"/>
        <v>3.9156626506024098E-2</v>
      </c>
      <c r="N17" s="166">
        <v>356</v>
      </c>
      <c r="O17" s="181">
        <v>772</v>
      </c>
      <c r="P17" s="168">
        <f t="shared" si="6"/>
        <v>0.68439716312056742</v>
      </c>
      <c r="Q17" s="169">
        <f t="shared" si="7"/>
        <v>0.16008105369807502</v>
      </c>
      <c r="R17" s="170">
        <f t="shared" si="8"/>
        <v>0.13989637305699482</v>
      </c>
      <c r="S17" s="171">
        <f t="shared" si="9"/>
        <v>567</v>
      </c>
      <c r="T17" s="172">
        <v>232</v>
      </c>
      <c r="U17" s="172">
        <f t="shared" si="10"/>
        <v>335</v>
      </c>
      <c r="V17" s="172">
        <v>545</v>
      </c>
      <c r="W17" s="172">
        <v>999</v>
      </c>
      <c r="X17" s="173">
        <f t="shared" si="11"/>
        <v>0.647020725388601</v>
      </c>
      <c r="Y17" s="174">
        <f t="shared" si="12"/>
        <v>-1.4705882352941176E-2</v>
      </c>
    </row>
    <row r="18" spans="1:25" ht="36" x14ac:dyDescent="0.25">
      <c r="A18" s="93">
        <f t="shared" si="0"/>
        <v>15</v>
      </c>
      <c r="B18" s="156">
        <v>3422</v>
      </c>
      <c r="C18" s="157" t="s">
        <v>53</v>
      </c>
      <c r="D18" s="158">
        <f t="shared" si="1"/>
        <v>3411</v>
      </c>
      <c r="E18" s="159">
        <v>1307</v>
      </c>
      <c r="F18" s="160">
        <v>2104</v>
      </c>
      <c r="G18" s="161">
        <f t="shared" si="2"/>
        <v>0.61682790970389911</v>
      </c>
      <c r="H18" s="162">
        <f t="shared" si="3"/>
        <v>2195</v>
      </c>
      <c r="I18" s="160">
        <v>962</v>
      </c>
      <c r="J18" s="163">
        <v>1233</v>
      </c>
      <c r="K18" s="164">
        <f t="shared" si="13"/>
        <v>0.56173120728929382</v>
      </c>
      <c r="L18" s="164">
        <f t="shared" si="4"/>
        <v>-5.5096702414605292E-2</v>
      </c>
      <c r="M18" s="165">
        <f t="shared" si="5"/>
        <v>-0.26101288582559184</v>
      </c>
      <c r="N18" s="166">
        <v>2469</v>
      </c>
      <c r="O18" s="167">
        <v>3871</v>
      </c>
      <c r="P18" s="168">
        <f t="shared" si="6"/>
        <v>0.61056782334384863</v>
      </c>
      <c r="Q18" s="169">
        <f t="shared" si="7"/>
        <v>4.8836616054554804E-2</v>
      </c>
      <c r="R18" s="170">
        <f t="shared" si="8"/>
        <v>0.13794885042624644</v>
      </c>
      <c r="S18" s="171">
        <f t="shared" si="9"/>
        <v>2439</v>
      </c>
      <c r="T18" s="172">
        <v>610</v>
      </c>
      <c r="U18" s="172">
        <f t="shared" si="10"/>
        <v>1829</v>
      </c>
      <c r="V18" s="172">
        <v>2879</v>
      </c>
      <c r="W18" s="172">
        <v>5166</v>
      </c>
      <c r="X18" s="173">
        <f t="shared" si="11"/>
        <v>0.64213797389683036</v>
      </c>
      <c r="Y18" s="174">
        <f t="shared" si="12"/>
        <v>0.19464402351404311</v>
      </c>
    </row>
    <row r="19" spans="1:25" ht="36" x14ac:dyDescent="0.25">
      <c r="A19" s="93">
        <f t="shared" si="0"/>
        <v>16</v>
      </c>
      <c r="B19" s="156">
        <v>1902</v>
      </c>
      <c r="C19" s="157" t="s">
        <v>30</v>
      </c>
      <c r="D19" s="158">
        <f t="shared" si="1"/>
        <v>1996</v>
      </c>
      <c r="E19" s="159">
        <v>643</v>
      </c>
      <c r="F19" s="160">
        <v>1353</v>
      </c>
      <c r="G19" s="161">
        <f t="shared" si="2"/>
        <v>0.67785571142284573</v>
      </c>
      <c r="H19" s="162">
        <f t="shared" si="3"/>
        <v>2406</v>
      </c>
      <c r="I19" s="160">
        <v>1196</v>
      </c>
      <c r="J19" s="163">
        <v>1210</v>
      </c>
      <c r="K19" s="164">
        <f t="shared" si="13"/>
        <v>0.50290939318370742</v>
      </c>
      <c r="L19" s="164">
        <f t="shared" si="4"/>
        <v>-0.17494631823913831</v>
      </c>
      <c r="M19" s="165">
        <f t="shared" si="5"/>
        <v>-5.5793991416309016E-2</v>
      </c>
      <c r="N19" s="166">
        <v>2021</v>
      </c>
      <c r="O19" s="167">
        <v>3032</v>
      </c>
      <c r="P19" s="168">
        <f t="shared" si="6"/>
        <v>0.60003958044725902</v>
      </c>
      <c r="Q19" s="169">
        <f t="shared" si="7"/>
        <v>9.7130187263551604E-2</v>
      </c>
      <c r="R19" s="170">
        <f t="shared" si="8"/>
        <v>0.15468337730870713</v>
      </c>
      <c r="S19" s="171">
        <f t="shared" si="9"/>
        <v>2623</v>
      </c>
      <c r="T19" s="172">
        <v>735</v>
      </c>
      <c r="U19" s="172">
        <f t="shared" si="10"/>
        <v>1888</v>
      </c>
      <c r="V19" s="172">
        <v>2574</v>
      </c>
      <c r="W19" s="172">
        <v>4451</v>
      </c>
      <c r="X19" s="173">
        <f t="shared" si="11"/>
        <v>0.63359430604982203</v>
      </c>
      <c r="Y19" s="174">
        <f t="shared" si="12"/>
        <v>0.21885087153001936</v>
      </c>
    </row>
    <row r="20" spans="1:25" ht="36" x14ac:dyDescent="0.25">
      <c r="A20" s="93">
        <f t="shared" si="0"/>
        <v>17</v>
      </c>
      <c r="B20" s="156">
        <v>3202</v>
      </c>
      <c r="C20" s="157" t="s">
        <v>43</v>
      </c>
      <c r="D20" s="158">
        <f t="shared" si="1"/>
        <v>1787</v>
      </c>
      <c r="E20" s="159">
        <v>710</v>
      </c>
      <c r="F20" s="160">
        <v>1077</v>
      </c>
      <c r="G20" s="161">
        <f t="shared" si="2"/>
        <v>0.60268606603245667</v>
      </c>
      <c r="H20" s="162">
        <f t="shared" si="3"/>
        <v>1238</v>
      </c>
      <c r="I20" s="160">
        <v>453</v>
      </c>
      <c r="J20" s="163">
        <v>785</v>
      </c>
      <c r="K20" s="164">
        <f t="shared" si="13"/>
        <v>0.63408723747980611</v>
      </c>
      <c r="L20" s="164">
        <f t="shared" si="4"/>
        <v>3.1401171447349441E-2</v>
      </c>
      <c r="M20" s="165">
        <f t="shared" si="5"/>
        <v>-0.15682062298603652</v>
      </c>
      <c r="N20" s="166">
        <v>1328</v>
      </c>
      <c r="O20" s="167">
        <v>2072</v>
      </c>
      <c r="P20" s="168">
        <f t="shared" si="6"/>
        <v>0.60941176470588232</v>
      </c>
      <c r="Q20" s="169">
        <f t="shared" si="7"/>
        <v>-2.467547277392379E-2</v>
      </c>
      <c r="R20" s="170">
        <f t="shared" si="8"/>
        <v>0.10135135135135136</v>
      </c>
      <c r="S20" s="171">
        <f t="shared" si="9"/>
        <v>1215</v>
      </c>
      <c r="T20" s="172">
        <v>456</v>
      </c>
      <c r="U20" s="172">
        <f t="shared" si="10"/>
        <v>759</v>
      </c>
      <c r="V20" s="172">
        <v>1619</v>
      </c>
      <c r="W20" s="172">
        <v>2621</v>
      </c>
      <c r="X20" s="173">
        <f t="shared" si="11"/>
        <v>0.61816037735849061</v>
      </c>
      <c r="Y20" s="174">
        <f t="shared" si="12"/>
        <v>-1.683937823834197E-2</v>
      </c>
    </row>
    <row r="21" spans="1:25" ht="36" x14ac:dyDescent="0.25">
      <c r="A21" s="93">
        <f t="shared" si="0"/>
        <v>18</v>
      </c>
      <c r="B21" s="156">
        <v>2202</v>
      </c>
      <c r="C21" s="157" t="s">
        <v>34</v>
      </c>
      <c r="D21" s="158">
        <f t="shared" si="1"/>
        <v>305</v>
      </c>
      <c r="E21" s="159">
        <v>100</v>
      </c>
      <c r="F21" s="160">
        <v>205</v>
      </c>
      <c r="G21" s="161">
        <f t="shared" si="2"/>
        <v>0.67213114754098358</v>
      </c>
      <c r="H21" s="162">
        <f t="shared" si="3"/>
        <v>330</v>
      </c>
      <c r="I21" s="160">
        <v>198</v>
      </c>
      <c r="J21" s="163">
        <v>132</v>
      </c>
      <c r="K21" s="164">
        <f t="shared" si="13"/>
        <v>0.4</v>
      </c>
      <c r="L21" s="164">
        <f t="shared" si="4"/>
        <v>-0.27213114754098355</v>
      </c>
      <c r="M21" s="165">
        <f t="shared" si="5"/>
        <v>-0.21661721068249259</v>
      </c>
      <c r="N21" s="166">
        <v>352</v>
      </c>
      <c r="O21" s="167">
        <v>467</v>
      </c>
      <c r="P21" s="168">
        <f t="shared" si="6"/>
        <v>0.57020757020757018</v>
      </c>
      <c r="Q21" s="169">
        <f t="shared" si="7"/>
        <v>0.17020757020757016</v>
      </c>
      <c r="R21" s="170">
        <f t="shared" si="8"/>
        <v>0.27837259100642398</v>
      </c>
      <c r="S21" s="171">
        <f t="shared" si="9"/>
        <v>391</v>
      </c>
      <c r="T21" s="172">
        <v>95</v>
      </c>
      <c r="U21" s="172">
        <f t="shared" si="10"/>
        <v>296</v>
      </c>
      <c r="V21" s="172">
        <v>393</v>
      </c>
      <c r="W21" s="172">
        <v>633</v>
      </c>
      <c r="X21" s="173">
        <f t="shared" si="11"/>
        <v>0.61695906432748537</v>
      </c>
      <c r="Y21" s="174">
        <f t="shared" si="12"/>
        <v>0.38317757009345793</v>
      </c>
    </row>
    <row r="22" spans="1:25" ht="36" x14ac:dyDescent="0.25">
      <c r="A22" s="93">
        <f t="shared" si="0"/>
        <v>19</v>
      </c>
      <c r="B22" s="156">
        <v>3302</v>
      </c>
      <c r="C22" s="157" t="s">
        <v>44</v>
      </c>
      <c r="D22" s="158">
        <f t="shared" si="1"/>
        <v>2684</v>
      </c>
      <c r="E22" s="159">
        <v>1000</v>
      </c>
      <c r="F22" s="160">
        <v>1684</v>
      </c>
      <c r="G22" s="161">
        <f t="shared" si="2"/>
        <v>0.6274217585692996</v>
      </c>
      <c r="H22" s="162">
        <f t="shared" si="3"/>
        <v>2442</v>
      </c>
      <c r="I22" s="160">
        <v>1000</v>
      </c>
      <c r="J22" s="163">
        <v>1442</v>
      </c>
      <c r="K22" s="164">
        <f t="shared" si="13"/>
        <v>0.59049959049959055</v>
      </c>
      <c r="L22" s="164">
        <f t="shared" si="4"/>
        <v>-3.6922168069709049E-2</v>
      </c>
      <c r="M22" s="165">
        <f t="shared" si="5"/>
        <v>-7.7415227127319255E-2</v>
      </c>
      <c r="N22" s="166">
        <v>2452</v>
      </c>
      <c r="O22" s="167">
        <v>3882</v>
      </c>
      <c r="P22" s="168">
        <f t="shared" si="6"/>
        <v>0.61288285443637514</v>
      </c>
      <c r="Q22" s="169">
        <f t="shared" si="7"/>
        <v>2.2383263936784581E-2</v>
      </c>
      <c r="R22" s="170">
        <f t="shared" si="8"/>
        <v>0.19474497681607419</v>
      </c>
      <c r="S22" s="171">
        <f t="shared" si="9"/>
        <v>3424</v>
      </c>
      <c r="T22" s="172">
        <v>1213</v>
      </c>
      <c r="U22" s="172">
        <f t="shared" si="10"/>
        <v>2211</v>
      </c>
      <c r="V22" s="172">
        <v>3415</v>
      </c>
      <c r="W22" s="172">
        <v>5337</v>
      </c>
      <c r="X22" s="173">
        <f t="shared" si="11"/>
        <v>0.60980347349177333</v>
      </c>
      <c r="Y22" s="174">
        <f t="shared" si="12"/>
        <v>0.21051190802080483</v>
      </c>
    </row>
    <row r="23" spans="1:25" ht="36" x14ac:dyDescent="0.25">
      <c r="A23" s="93">
        <f t="shared" si="0"/>
        <v>20</v>
      </c>
      <c r="B23" s="156">
        <v>3419</v>
      </c>
      <c r="C23" s="157" t="s">
        <v>51</v>
      </c>
      <c r="D23" s="158">
        <f t="shared" si="1"/>
        <v>501</v>
      </c>
      <c r="E23" s="159">
        <v>249</v>
      </c>
      <c r="F23" s="160">
        <v>252</v>
      </c>
      <c r="G23" s="161">
        <f t="shared" si="2"/>
        <v>0.50299401197604787</v>
      </c>
      <c r="H23" s="162">
        <f t="shared" si="3"/>
        <v>347</v>
      </c>
      <c r="I23" s="160">
        <v>166</v>
      </c>
      <c r="J23" s="163">
        <v>181</v>
      </c>
      <c r="K23" s="164">
        <f t="shared" si="13"/>
        <v>0.52161383285302598</v>
      </c>
      <c r="L23" s="164">
        <f t="shared" si="4"/>
        <v>1.861982087697811E-2</v>
      </c>
      <c r="M23" s="165">
        <f t="shared" si="5"/>
        <v>-0.16397228637413394</v>
      </c>
      <c r="N23" s="166">
        <v>453</v>
      </c>
      <c r="O23" s="167">
        <v>533</v>
      </c>
      <c r="P23" s="168">
        <f t="shared" si="6"/>
        <v>0.54056795131845847</v>
      </c>
      <c r="Q23" s="169">
        <f t="shared" si="7"/>
        <v>1.895411846543249E-2</v>
      </c>
      <c r="R23" s="170">
        <f t="shared" si="8"/>
        <v>0.18761726078799248</v>
      </c>
      <c r="S23" s="171">
        <f t="shared" si="9"/>
        <v>491</v>
      </c>
      <c r="T23" s="172">
        <v>115</v>
      </c>
      <c r="U23" s="172">
        <f t="shared" si="10"/>
        <v>376</v>
      </c>
      <c r="V23" s="172">
        <v>530</v>
      </c>
      <c r="W23" s="172">
        <v>809</v>
      </c>
      <c r="X23" s="173">
        <f t="shared" si="11"/>
        <v>0.60418222554144885</v>
      </c>
      <c r="Y23" s="174">
        <f t="shared" si="12"/>
        <v>0.35008976660682228</v>
      </c>
    </row>
    <row r="24" spans="1:25" ht="36" x14ac:dyDescent="0.25">
      <c r="A24" s="93">
        <f t="shared" si="0"/>
        <v>21</v>
      </c>
      <c r="B24" s="31">
        <v>802</v>
      </c>
      <c r="C24" s="182" t="s">
        <v>19</v>
      </c>
      <c r="D24" s="183">
        <f t="shared" si="1"/>
        <v>581</v>
      </c>
      <c r="E24" s="184">
        <v>291</v>
      </c>
      <c r="F24" s="185">
        <v>290</v>
      </c>
      <c r="G24" s="186">
        <f t="shared" si="2"/>
        <v>0.49913941480206542</v>
      </c>
      <c r="H24" s="187">
        <f t="shared" si="3"/>
        <v>427</v>
      </c>
      <c r="I24" s="185">
        <v>186</v>
      </c>
      <c r="J24" s="188">
        <v>241</v>
      </c>
      <c r="K24" s="189">
        <f t="shared" si="13"/>
        <v>0.56440281030444961</v>
      </c>
      <c r="L24" s="189">
        <f t="shared" si="4"/>
        <v>6.5263395502384192E-2</v>
      </c>
      <c r="M24" s="190">
        <f t="shared" si="5"/>
        <v>-9.2278719397363471E-2</v>
      </c>
      <c r="N24" s="191">
        <v>477</v>
      </c>
      <c r="O24" s="192">
        <v>665</v>
      </c>
      <c r="P24" s="193">
        <f t="shared" si="6"/>
        <v>0.58231173380035028</v>
      </c>
      <c r="Q24" s="194">
        <f t="shared" si="7"/>
        <v>1.7908923495900675E-2</v>
      </c>
      <c r="R24" s="195">
        <f t="shared" si="8"/>
        <v>0.20150375939849624</v>
      </c>
      <c r="S24" s="196">
        <f t="shared" si="9"/>
        <v>1093</v>
      </c>
      <c r="T24" s="197">
        <v>674</v>
      </c>
      <c r="U24" s="197">
        <f t="shared" si="10"/>
        <v>419</v>
      </c>
      <c r="V24" s="197">
        <v>674</v>
      </c>
      <c r="W24" s="197">
        <v>950</v>
      </c>
      <c r="X24" s="198">
        <f t="shared" si="11"/>
        <v>0.58497536945812811</v>
      </c>
      <c r="Y24" s="252">
        <f t="shared" si="12"/>
        <v>0.26969696969696971</v>
      </c>
    </row>
    <row r="25" spans="1:25" ht="36" x14ac:dyDescent="0.25">
      <c r="A25" s="93">
        <f t="shared" si="0"/>
        <v>22</v>
      </c>
      <c r="B25" s="36">
        <v>4023</v>
      </c>
      <c r="C25" s="182" t="s">
        <v>62</v>
      </c>
      <c r="D25" s="183">
        <f t="shared" si="1"/>
        <v>716</v>
      </c>
      <c r="E25" s="184">
        <v>395</v>
      </c>
      <c r="F25" s="185">
        <v>321</v>
      </c>
      <c r="G25" s="186">
        <f t="shared" si="2"/>
        <v>0.4483240223463687</v>
      </c>
      <c r="H25" s="187">
        <f t="shared" si="3"/>
        <v>884</v>
      </c>
      <c r="I25" s="185">
        <v>193</v>
      </c>
      <c r="J25" s="188">
        <v>691</v>
      </c>
      <c r="K25" s="189">
        <f t="shared" si="13"/>
        <v>0.78167420814479638</v>
      </c>
      <c r="L25" s="189">
        <f t="shared" si="4"/>
        <v>0.33335018579842768</v>
      </c>
      <c r="M25" s="190">
        <f t="shared" si="5"/>
        <v>0.36561264822134387</v>
      </c>
      <c r="N25" s="199">
        <v>622</v>
      </c>
      <c r="O25" s="200">
        <v>1229</v>
      </c>
      <c r="P25" s="193">
        <f t="shared" si="6"/>
        <v>0.66396542409508374</v>
      </c>
      <c r="Q25" s="194">
        <f t="shared" si="7"/>
        <v>-0.11770878404971263</v>
      </c>
      <c r="R25" s="195">
        <f t="shared" si="8"/>
        <v>0.17656631407648496</v>
      </c>
      <c r="S25" s="196">
        <f t="shared" si="9"/>
        <v>978</v>
      </c>
      <c r="T25" s="197">
        <v>494</v>
      </c>
      <c r="U25" s="197">
        <f t="shared" si="10"/>
        <v>484</v>
      </c>
      <c r="V25" s="197">
        <v>1082</v>
      </c>
      <c r="W25" s="197">
        <v>1496</v>
      </c>
      <c r="X25" s="198">
        <f t="shared" si="11"/>
        <v>0.58029480217222651</v>
      </c>
      <c r="Y25" s="252">
        <f t="shared" si="12"/>
        <v>-0.17617021276595746</v>
      </c>
    </row>
    <row r="26" spans="1:25" ht="36" x14ac:dyDescent="0.25">
      <c r="A26" s="93">
        <f t="shared" si="0"/>
        <v>23</v>
      </c>
      <c r="B26" s="36">
        <v>4099</v>
      </c>
      <c r="C26" s="182" t="s">
        <v>72</v>
      </c>
      <c r="D26" s="183">
        <f t="shared" si="1"/>
        <v>6767</v>
      </c>
      <c r="E26" s="184">
        <v>4054</v>
      </c>
      <c r="F26" s="185">
        <v>2713</v>
      </c>
      <c r="G26" s="186">
        <f t="shared" si="2"/>
        <v>0.40091621102408748</v>
      </c>
      <c r="H26" s="187">
        <f t="shared" si="3"/>
        <v>3997</v>
      </c>
      <c r="I26" s="185">
        <v>1485</v>
      </c>
      <c r="J26" s="188">
        <v>2512</v>
      </c>
      <c r="K26" s="189">
        <f t="shared" si="13"/>
        <v>0.62847135351513639</v>
      </c>
      <c r="L26" s="189">
        <f t="shared" si="4"/>
        <v>0.22755514249104891</v>
      </c>
      <c r="M26" s="190">
        <f t="shared" si="5"/>
        <v>-3.8468899521531104E-2</v>
      </c>
      <c r="N26" s="199">
        <v>5739</v>
      </c>
      <c r="O26" s="200">
        <v>6062</v>
      </c>
      <c r="P26" s="193">
        <f t="shared" si="6"/>
        <v>0.5136852809083976</v>
      </c>
      <c r="Q26" s="194">
        <f t="shared" si="7"/>
        <v>-0.11478607260673879</v>
      </c>
      <c r="R26" s="195">
        <f t="shared" si="8"/>
        <v>0.13807324315407457</v>
      </c>
      <c r="S26" s="196">
        <f t="shared" si="9"/>
        <v>4828</v>
      </c>
      <c r="T26" s="197">
        <v>1072</v>
      </c>
      <c r="U26" s="197">
        <f t="shared" si="10"/>
        <v>3756</v>
      </c>
      <c r="V26" s="197">
        <v>6611</v>
      </c>
      <c r="W26" s="197">
        <v>8981</v>
      </c>
      <c r="X26" s="198">
        <f t="shared" si="11"/>
        <v>0.57600051308363265</v>
      </c>
      <c r="Y26" s="252">
        <f t="shared" si="12"/>
        <v>0.19846841097638801</v>
      </c>
    </row>
    <row r="27" spans="1:25" ht="36" x14ac:dyDescent="0.25">
      <c r="A27" s="93">
        <f t="shared" si="0"/>
        <v>24</v>
      </c>
      <c r="B27" s="28">
        <v>6015</v>
      </c>
      <c r="C27" s="182" t="s">
        <v>109</v>
      </c>
      <c r="D27" s="183">
        <f t="shared" si="1"/>
        <v>108</v>
      </c>
      <c r="E27" s="184">
        <v>71</v>
      </c>
      <c r="F27" s="185">
        <v>37</v>
      </c>
      <c r="G27" s="186">
        <f t="shared" si="2"/>
        <v>0.34259259259259262</v>
      </c>
      <c r="H27" s="187">
        <f t="shared" si="3"/>
        <v>219</v>
      </c>
      <c r="I27" s="185">
        <v>87</v>
      </c>
      <c r="J27" s="188">
        <v>132</v>
      </c>
      <c r="K27" s="189">
        <f t="shared" si="13"/>
        <v>0.60273972602739723</v>
      </c>
      <c r="L27" s="189">
        <f t="shared" si="4"/>
        <v>0.26014713343480461</v>
      </c>
      <c r="M27" s="190">
        <f t="shared" si="5"/>
        <v>0.56213017751479288</v>
      </c>
      <c r="N27" s="191">
        <v>180</v>
      </c>
      <c r="O27" s="201">
        <v>244</v>
      </c>
      <c r="P27" s="193">
        <f t="shared" si="6"/>
        <v>0.57547169811320753</v>
      </c>
      <c r="Q27" s="194">
        <f t="shared" si="7"/>
        <v>-2.7268027914189696E-2</v>
      </c>
      <c r="R27" s="195">
        <f t="shared" si="8"/>
        <v>0.30737704918032788</v>
      </c>
      <c r="S27" s="196">
        <f t="shared" si="9"/>
        <v>295</v>
      </c>
      <c r="T27" s="197">
        <v>109</v>
      </c>
      <c r="U27" s="197">
        <f t="shared" si="10"/>
        <v>186</v>
      </c>
      <c r="V27" s="197">
        <v>267</v>
      </c>
      <c r="W27" s="197">
        <v>355</v>
      </c>
      <c r="X27" s="198">
        <f t="shared" si="11"/>
        <v>0.57073954983922826</v>
      </c>
      <c r="Y27" s="252">
        <f t="shared" si="12"/>
        <v>0.16981132075471697</v>
      </c>
    </row>
    <row r="28" spans="1:25" ht="48" x14ac:dyDescent="0.25">
      <c r="A28" s="93">
        <f t="shared" si="0"/>
        <v>25</v>
      </c>
      <c r="B28" s="30">
        <v>5714</v>
      </c>
      <c r="C28" s="182" t="s">
        <v>95</v>
      </c>
      <c r="D28" s="183">
        <f t="shared" si="1"/>
        <v>4</v>
      </c>
      <c r="E28" s="184">
        <v>1</v>
      </c>
      <c r="F28" s="185">
        <v>3</v>
      </c>
      <c r="G28" s="186">
        <f t="shared" si="2"/>
        <v>0.75</v>
      </c>
      <c r="H28" s="187">
        <f t="shared" si="3"/>
        <v>6</v>
      </c>
      <c r="I28" s="185">
        <v>4</v>
      </c>
      <c r="J28" s="188">
        <v>2</v>
      </c>
      <c r="K28" s="189">
        <f t="shared" si="13"/>
        <v>0.33333333333333331</v>
      </c>
      <c r="L28" s="189">
        <f t="shared" si="4"/>
        <v>-0.41666666666666669</v>
      </c>
      <c r="M28" s="190">
        <f t="shared" si="5"/>
        <v>-0.2</v>
      </c>
      <c r="N28" s="202">
        <v>6</v>
      </c>
      <c r="O28" s="203">
        <v>6</v>
      </c>
      <c r="P28" s="193">
        <f t="shared" si="6"/>
        <v>0.5</v>
      </c>
      <c r="Q28" s="194">
        <f t="shared" si="7"/>
        <v>0.16666666666666669</v>
      </c>
      <c r="R28" s="195">
        <f t="shared" si="8"/>
        <v>0.16666666666666666</v>
      </c>
      <c r="S28" s="196">
        <f t="shared" si="9"/>
        <v>5</v>
      </c>
      <c r="T28" s="197">
        <v>2</v>
      </c>
      <c r="U28" s="197">
        <f t="shared" si="10"/>
        <v>3</v>
      </c>
      <c r="V28" s="197">
        <v>7</v>
      </c>
      <c r="W28" s="197">
        <v>8</v>
      </c>
      <c r="X28" s="198">
        <f t="shared" si="11"/>
        <v>0.53333333333333333</v>
      </c>
      <c r="Y28" s="252">
        <f t="shared" si="12"/>
        <v>0.2</v>
      </c>
    </row>
    <row r="29" spans="1:25" ht="36" x14ac:dyDescent="0.25">
      <c r="A29" s="93">
        <f t="shared" si="0"/>
        <v>26</v>
      </c>
      <c r="B29" s="37">
        <v>1802</v>
      </c>
      <c r="C29" s="182" t="s">
        <v>29</v>
      </c>
      <c r="D29" s="183">
        <f t="shared" si="1"/>
        <v>907</v>
      </c>
      <c r="E29" s="184">
        <v>472</v>
      </c>
      <c r="F29" s="185">
        <v>435</v>
      </c>
      <c r="G29" s="186">
        <f t="shared" si="2"/>
        <v>0.47960308710033078</v>
      </c>
      <c r="H29" s="187">
        <f t="shared" si="3"/>
        <v>708</v>
      </c>
      <c r="I29" s="185">
        <v>312</v>
      </c>
      <c r="J29" s="188">
        <v>396</v>
      </c>
      <c r="K29" s="189">
        <f t="shared" si="13"/>
        <v>0.55932203389830504</v>
      </c>
      <c r="L29" s="189">
        <f t="shared" si="4"/>
        <v>7.9718946797974255E-2</v>
      </c>
      <c r="M29" s="190">
        <f t="shared" si="5"/>
        <v>-4.6931407942238268E-2</v>
      </c>
      <c r="N29" s="191">
        <v>901</v>
      </c>
      <c r="O29" s="204">
        <v>986</v>
      </c>
      <c r="P29" s="193">
        <f t="shared" si="6"/>
        <v>0.52252252252252251</v>
      </c>
      <c r="Q29" s="194">
        <f t="shared" si="7"/>
        <v>-3.6799511375782523E-2</v>
      </c>
      <c r="R29" s="195">
        <f t="shared" si="8"/>
        <v>0.15720081135902636</v>
      </c>
      <c r="S29" s="196">
        <f t="shared" si="9"/>
        <v>845</v>
      </c>
      <c r="T29" s="197">
        <v>370</v>
      </c>
      <c r="U29" s="197">
        <f t="shared" si="10"/>
        <v>475</v>
      </c>
      <c r="V29" s="197">
        <v>1154</v>
      </c>
      <c r="W29" s="197">
        <v>1306</v>
      </c>
      <c r="X29" s="198">
        <f t="shared" si="11"/>
        <v>0.53089430894308942</v>
      </c>
      <c r="Y29" s="252">
        <f t="shared" si="12"/>
        <v>9.0700344431687716E-2</v>
      </c>
    </row>
    <row r="30" spans="1:25" ht="36" x14ac:dyDescent="0.25">
      <c r="A30" s="93">
        <f t="shared" si="0"/>
        <v>27</v>
      </c>
      <c r="B30" s="29">
        <v>3421</v>
      </c>
      <c r="C30" s="182" t="s">
        <v>52</v>
      </c>
      <c r="D30" s="183">
        <f t="shared" si="1"/>
        <v>53</v>
      </c>
      <c r="E30" s="184">
        <v>20</v>
      </c>
      <c r="F30" s="185">
        <v>33</v>
      </c>
      <c r="G30" s="186">
        <f t="shared" si="2"/>
        <v>0.62264150943396224</v>
      </c>
      <c r="H30" s="187">
        <f t="shared" si="3"/>
        <v>52</v>
      </c>
      <c r="I30" s="185">
        <v>20</v>
      </c>
      <c r="J30" s="188">
        <v>32</v>
      </c>
      <c r="K30" s="189">
        <f t="shared" si="13"/>
        <v>0.61538461538461542</v>
      </c>
      <c r="L30" s="189">
        <f t="shared" si="4"/>
        <v>-7.2568940493468181E-3</v>
      </c>
      <c r="M30" s="190">
        <f t="shared" si="5"/>
        <v>-1.5384615384615385E-2</v>
      </c>
      <c r="N30" s="191">
        <v>45</v>
      </c>
      <c r="O30" s="205">
        <v>82</v>
      </c>
      <c r="P30" s="193">
        <f t="shared" si="6"/>
        <v>0.64566929133858264</v>
      </c>
      <c r="Q30" s="194">
        <f t="shared" si="7"/>
        <v>3.0284675953967222E-2</v>
      </c>
      <c r="R30" s="195">
        <f t="shared" si="8"/>
        <v>0.2073170731707317</v>
      </c>
      <c r="S30" s="196">
        <f t="shared" si="9"/>
        <v>85</v>
      </c>
      <c r="T30" s="197">
        <v>50</v>
      </c>
      <c r="U30" s="197">
        <f t="shared" si="10"/>
        <v>35</v>
      </c>
      <c r="V30" s="197">
        <v>90</v>
      </c>
      <c r="W30" s="197">
        <v>100</v>
      </c>
      <c r="X30" s="198">
        <f t="shared" si="11"/>
        <v>0.52631578947368418</v>
      </c>
      <c r="Y30" s="252">
        <f t="shared" si="12"/>
        <v>4.4776119402985072E-2</v>
      </c>
    </row>
    <row r="31" spans="1:25" ht="36" x14ac:dyDescent="0.25">
      <c r="A31" s="93">
        <f t="shared" si="0"/>
        <v>28</v>
      </c>
      <c r="B31" s="36">
        <v>4054</v>
      </c>
      <c r="C31" s="182" t="s">
        <v>70</v>
      </c>
      <c r="D31" s="183">
        <f t="shared" si="1"/>
        <v>25</v>
      </c>
      <c r="E31" s="184">
        <v>9</v>
      </c>
      <c r="F31" s="185">
        <v>16</v>
      </c>
      <c r="G31" s="186">
        <f t="shared" si="2"/>
        <v>0.64</v>
      </c>
      <c r="H31" s="187">
        <f t="shared" si="3"/>
        <v>43</v>
      </c>
      <c r="I31" s="185">
        <v>23</v>
      </c>
      <c r="J31" s="188">
        <v>20</v>
      </c>
      <c r="K31" s="189">
        <f t="shared" si="13"/>
        <v>0.46511627906976744</v>
      </c>
      <c r="L31" s="189">
        <f t="shared" si="4"/>
        <v>-0.17488372093023258</v>
      </c>
      <c r="M31" s="190">
        <f t="shared" si="5"/>
        <v>0.1111111111111111</v>
      </c>
      <c r="N31" s="199">
        <v>35</v>
      </c>
      <c r="O31" s="200">
        <v>44</v>
      </c>
      <c r="P31" s="193">
        <f t="shared" si="6"/>
        <v>0.55696202531645567</v>
      </c>
      <c r="Q31" s="194">
        <f t="shared" si="7"/>
        <v>9.1845746246688231E-2</v>
      </c>
      <c r="R31" s="195">
        <f t="shared" si="8"/>
        <v>0.18181818181818182</v>
      </c>
      <c r="S31" s="196">
        <f t="shared" si="9"/>
        <v>63</v>
      </c>
      <c r="T31" s="197">
        <v>33</v>
      </c>
      <c r="U31" s="197">
        <f t="shared" si="10"/>
        <v>30</v>
      </c>
      <c r="V31" s="197">
        <v>65</v>
      </c>
      <c r="W31" s="197">
        <v>66</v>
      </c>
      <c r="X31" s="198">
        <f t="shared" si="11"/>
        <v>0.50381679389312972</v>
      </c>
      <c r="Y31" s="252">
        <f t="shared" si="12"/>
        <v>0.2</v>
      </c>
    </row>
    <row r="32" spans="1:25" ht="36" x14ac:dyDescent="0.25">
      <c r="A32" s="93">
        <f t="shared" si="0"/>
        <v>29</v>
      </c>
      <c r="B32" s="29">
        <v>2110</v>
      </c>
      <c r="C32" s="182" t="s">
        <v>33</v>
      </c>
      <c r="D32" s="187">
        <v>0</v>
      </c>
      <c r="E32" s="184">
        <v>0</v>
      </c>
      <c r="F32" s="185">
        <v>0</v>
      </c>
      <c r="G32" s="186">
        <v>0</v>
      </c>
      <c r="H32" s="187">
        <f t="shared" si="3"/>
        <v>3</v>
      </c>
      <c r="I32" s="185">
        <v>1</v>
      </c>
      <c r="J32" s="206">
        <v>2</v>
      </c>
      <c r="K32" s="189">
        <f t="shared" si="13"/>
        <v>0.66666666666666663</v>
      </c>
      <c r="L32" s="189">
        <f t="shared" si="4"/>
        <v>0.66666666666666663</v>
      </c>
      <c r="M32" s="190">
        <f t="shared" si="5"/>
        <v>1</v>
      </c>
      <c r="N32" s="191">
        <v>1</v>
      </c>
      <c r="O32" s="205">
        <v>2</v>
      </c>
      <c r="P32" s="193">
        <f t="shared" si="6"/>
        <v>0.66666666666666663</v>
      </c>
      <c r="Q32" s="194">
        <f t="shared" si="7"/>
        <v>0</v>
      </c>
      <c r="R32" s="195">
        <f t="shared" si="8"/>
        <v>0</v>
      </c>
      <c r="S32" s="196">
        <f t="shared" si="9"/>
        <v>1</v>
      </c>
      <c r="T32" s="197">
        <v>1</v>
      </c>
      <c r="U32" s="197">
        <f t="shared" si="10"/>
        <v>0</v>
      </c>
      <c r="V32" s="197">
        <v>2</v>
      </c>
      <c r="W32" s="197">
        <v>2</v>
      </c>
      <c r="X32" s="198">
        <f t="shared" si="11"/>
        <v>0.5</v>
      </c>
      <c r="Y32" s="252">
        <f t="shared" si="12"/>
        <v>-1</v>
      </c>
    </row>
    <row r="33" spans="1:25" ht="36" x14ac:dyDescent="0.25">
      <c r="A33" s="93">
        <f t="shared" si="0"/>
        <v>30</v>
      </c>
      <c r="B33" s="36">
        <v>4050</v>
      </c>
      <c r="C33" s="182" t="s">
        <v>68</v>
      </c>
      <c r="D33" s="183">
        <f t="shared" ref="D33:D51" si="14">E33+F33</f>
        <v>247</v>
      </c>
      <c r="E33" s="184">
        <v>125</v>
      </c>
      <c r="F33" s="185">
        <v>122</v>
      </c>
      <c r="G33" s="186">
        <f t="shared" ref="G33:G64" si="15">F33/D33</f>
        <v>0.49392712550607287</v>
      </c>
      <c r="H33" s="187">
        <f t="shared" si="3"/>
        <v>299</v>
      </c>
      <c r="I33" s="185">
        <v>169</v>
      </c>
      <c r="J33" s="188">
        <v>130</v>
      </c>
      <c r="K33" s="189">
        <f t="shared" si="13"/>
        <v>0.43478260869565216</v>
      </c>
      <c r="L33" s="189">
        <f t="shared" si="4"/>
        <v>-5.9144516810420711E-2</v>
      </c>
      <c r="M33" s="190">
        <f t="shared" si="5"/>
        <v>3.1746031746031744E-2</v>
      </c>
      <c r="N33" s="199">
        <v>321</v>
      </c>
      <c r="O33" s="200">
        <v>305</v>
      </c>
      <c r="P33" s="193">
        <f t="shared" si="6"/>
        <v>0.48722044728434505</v>
      </c>
      <c r="Q33" s="194">
        <f t="shared" si="7"/>
        <v>5.2437838588692887E-2</v>
      </c>
      <c r="R33" s="195">
        <f t="shared" si="8"/>
        <v>0.17377049180327869</v>
      </c>
      <c r="S33" s="196">
        <f t="shared" si="9"/>
        <v>272</v>
      </c>
      <c r="T33" s="197">
        <v>115</v>
      </c>
      <c r="U33" s="197">
        <f t="shared" si="10"/>
        <v>157</v>
      </c>
      <c r="V33" s="197">
        <v>409</v>
      </c>
      <c r="W33" s="197">
        <v>409</v>
      </c>
      <c r="X33" s="198">
        <f t="shared" si="11"/>
        <v>0.5</v>
      </c>
      <c r="Y33" s="252">
        <f t="shared" si="12"/>
        <v>9.4076655052264813E-2</v>
      </c>
    </row>
    <row r="34" spans="1:25" ht="36" x14ac:dyDescent="0.25">
      <c r="A34" s="93">
        <f t="shared" si="0"/>
        <v>31</v>
      </c>
      <c r="B34" s="28">
        <v>4044</v>
      </c>
      <c r="C34" s="182" t="s">
        <v>66</v>
      </c>
      <c r="D34" s="183">
        <f t="shared" si="14"/>
        <v>25</v>
      </c>
      <c r="E34" s="184">
        <v>17</v>
      </c>
      <c r="F34" s="185">
        <v>8</v>
      </c>
      <c r="G34" s="186">
        <f t="shared" si="15"/>
        <v>0.32</v>
      </c>
      <c r="H34" s="187">
        <f t="shared" si="3"/>
        <v>38</v>
      </c>
      <c r="I34" s="185">
        <v>25</v>
      </c>
      <c r="J34" s="188">
        <v>13</v>
      </c>
      <c r="K34" s="189">
        <f t="shared" si="13"/>
        <v>0.34210526315789475</v>
      </c>
      <c r="L34" s="189">
        <f t="shared" si="4"/>
        <v>2.2105263157894739E-2</v>
      </c>
      <c r="M34" s="190">
        <f t="shared" si="5"/>
        <v>0.23809523809523808</v>
      </c>
      <c r="N34" s="191">
        <v>47</v>
      </c>
      <c r="O34" s="207">
        <v>27</v>
      </c>
      <c r="P34" s="193">
        <f t="shared" si="6"/>
        <v>0.36486486486486486</v>
      </c>
      <c r="Q34" s="194">
        <f t="shared" si="7"/>
        <v>2.2759601706970112E-2</v>
      </c>
      <c r="R34" s="195">
        <f t="shared" si="8"/>
        <v>0.22222222222222221</v>
      </c>
      <c r="S34" s="196">
        <f t="shared" si="9"/>
        <v>45</v>
      </c>
      <c r="T34" s="197">
        <v>12</v>
      </c>
      <c r="U34" s="197">
        <f t="shared" si="10"/>
        <v>33</v>
      </c>
      <c r="V34" s="197">
        <v>54</v>
      </c>
      <c r="W34" s="197">
        <v>54</v>
      </c>
      <c r="X34" s="198">
        <f t="shared" si="11"/>
        <v>0.5</v>
      </c>
      <c r="Y34" s="252">
        <f t="shared" si="12"/>
        <v>0.43478260869565216</v>
      </c>
    </row>
    <row r="35" spans="1:25" ht="36" x14ac:dyDescent="0.25">
      <c r="A35" s="93">
        <f t="shared" si="0"/>
        <v>32</v>
      </c>
      <c r="B35" s="29">
        <v>5905</v>
      </c>
      <c r="C35" s="182" t="s">
        <v>101</v>
      </c>
      <c r="D35" s="183">
        <f t="shared" si="14"/>
        <v>19</v>
      </c>
      <c r="E35" s="184">
        <v>1</v>
      </c>
      <c r="F35" s="185">
        <v>18</v>
      </c>
      <c r="G35" s="186">
        <f t="shared" si="15"/>
        <v>0.94736842105263153</v>
      </c>
      <c r="H35" s="187">
        <f t="shared" si="3"/>
        <v>15</v>
      </c>
      <c r="I35" s="185">
        <v>15</v>
      </c>
      <c r="J35" s="188">
        <v>0</v>
      </c>
      <c r="K35" s="189">
        <f t="shared" si="13"/>
        <v>0</v>
      </c>
      <c r="L35" s="189">
        <f t="shared" si="4"/>
        <v>-0.94736842105263153</v>
      </c>
      <c r="M35" s="190">
        <f t="shared" si="5"/>
        <v>-1</v>
      </c>
      <c r="N35" s="191">
        <v>32</v>
      </c>
      <c r="O35" s="205">
        <v>33</v>
      </c>
      <c r="P35" s="193">
        <f t="shared" si="6"/>
        <v>0.50769230769230766</v>
      </c>
      <c r="Q35" s="194">
        <f t="shared" si="7"/>
        <v>0.50769230769230766</v>
      </c>
      <c r="R35" s="195">
        <f t="shared" si="8"/>
        <v>0.45454545454545453</v>
      </c>
      <c r="S35" s="196">
        <f t="shared" si="9"/>
        <v>74</v>
      </c>
      <c r="T35" s="197">
        <v>38</v>
      </c>
      <c r="U35" s="197">
        <f t="shared" si="10"/>
        <v>36</v>
      </c>
      <c r="V35" s="197">
        <v>54</v>
      </c>
      <c r="W35" s="197">
        <v>54</v>
      </c>
      <c r="X35" s="198">
        <f t="shared" si="11"/>
        <v>0.5</v>
      </c>
      <c r="Y35" s="252">
        <f t="shared" si="12"/>
        <v>1</v>
      </c>
    </row>
    <row r="36" spans="1:25" ht="48" x14ac:dyDescent="0.25">
      <c r="A36" s="93">
        <f t="shared" si="0"/>
        <v>33</v>
      </c>
      <c r="B36" s="36">
        <v>4021</v>
      </c>
      <c r="C36" s="182" t="s">
        <v>60</v>
      </c>
      <c r="D36" s="183">
        <f t="shared" si="14"/>
        <v>1734</v>
      </c>
      <c r="E36" s="184">
        <v>1046</v>
      </c>
      <c r="F36" s="185">
        <v>688</v>
      </c>
      <c r="G36" s="186">
        <f t="shared" si="15"/>
        <v>0.39677047289504036</v>
      </c>
      <c r="H36" s="187">
        <f t="shared" ref="H36:H67" si="16">I36+J36</f>
        <v>1730</v>
      </c>
      <c r="I36" s="185">
        <v>806</v>
      </c>
      <c r="J36" s="188">
        <v>924</v>
      </c>
      <c r="K36" s="189">
        <f t="shared" si="13"/>
        <v>0.53410404624277452</v>
      </c>
      <c r="L36" s="189">
        <f t="shared" ref="L36:L67" si="17">K36-G36</f>
        <v>0.13733357334773416</v>
      </c>
      <c r="M36" s="190">
        <f t="shared" ref="M36:M67" si="18">(J36-F36)/(J36+F36)</f>
        <v>0.14640198511166252</v>
      </c>
      <c r="N36" s="199">
        <v>1996</v>
      </c>
      <c r="O36" s="200">
        <v>1907</v>
      </c>
      <c r="P36" s="193">
        <f t="shared" ref="P36:P67" si="19">O36/(O36+N36)</f>
        <v>0.48859851396361775</v>
      </c>
      <c r="Q36" s="194">
        <f t="shared" ref="Q36:Q67" si="20">P36-K36</f>
        <v>-4.5505532279156768E-2</v>
      </c>
      <c r="R36" s="195">
        <f t="shared" ref="R36:R67" si="21">(O36-(F36+J36))/O36</f>
        <v>0.1546932354483482</v>
      </c>
      <c r="S36" s="196">
        <f t="shared" ref="S36:S67" si="22">T36+U36</f>
        <v>1678</v>
      </c>
      <c r="T36" s="197">
        <v>750</v>
      </c>
      <c r="U36" s="197">
        <f t="shared" ref="U36:U67" si="23">W36-F36-J36</f>
        <v>928</v>
      </c>
      <c r="V36" s="197">
        <v>2602</v>
      </c>
      <c r="W36" s="197">
        <v>2540</v>
      </c>
      <c r="X36" s="198">
        <f t="shared" ref="X36:X67" si="24">W36/(V36+W36)</f>
        <v>0.4939712174251264</v>
      </c>
      <c r="Y36" s="252">
        <f t="shared" ref="Y36:Y67" si="25">(U36-J36)/(U36+J36)</f>
        <v>2.1598272138228943E-3</v>
      </c>
    </row>
    <row r="37" spans="1:25" ht="36" x14ac:dyDescent="0.25">
      <c r="A37" s="93">
        <f t="shared" si="0"/>
        <v>34</v>
      </c>
      <c r="B37" s="29">
        <v>6002</v>
      </c>
      <c r="C37" s="182" t="s">
        <v>10</v>
      </c>
      <c r="D37" s="183">
        <f t="shared" si="14"/>
        <v>3412</v>
      </c>
      <c r="E37" s="184">
        <v>1941</v>
      </c>
      <c r="F37" s="185">
        <v>1471</v>
      </c>
      <c r="G37" s="186">
        <f t="shared" si="15"/>
        <v>0.43112543962485345</v>
      </c>
      <c r="H37" s="187">
        <f t="shared" si="16"/>
        <v>4132</v>
      </c>
      <c r="I37" s="185">
        <v>2465</v>
      </c>
      <c r="J37" s="188">
        <v>1667</v>
      </c>
      <c r="K37" s="189">
        <f t="shared" si="13"/>
        <v>0.40343659244917718</v>
      </c>
      <c r="L37" s="189">
        <f t="shared" si="17"/>
        <v>-2.7688847175676268E-2</v>
      </c>
      <c r="M37" s="190">
        <f t="shared" si="18"/>
        <v>6.2460165710643722E-2</v>
      </c>
      <c r="N37" s="191">
        <v>5036</v>
      </c>
      <c r="O37" s="205">
        <v>3966</v>
      </c>
      <c r="P37" s="193">
        <f t="shared" si="19"/>
        <v>0.44056876249722282</v>
      </c>
      <c r="Q37" s="194">
        <f t="shared" si="20"/>
        <v>3.7132170048045643E-2</v>
      </c>
      <c r="R37" s="195">
        <f t="shared" si="21"/>
        <v>0.20877458396369139</v>
      </c>
      <c r="S37" s="196">
        <f t="shared" si="22"/>
        <v>4280</v>
      </c>
      <c r="T37" s="197">
        <v>1963</v>
      </c>
      <c r="U37" s="197">
        <f t="shared" si="23"/>
        <v>2317</v>
      </c>
      <c r="V37" s="197">
        <v>6369</v>
      </c>
      <c r="W37" s="197">
        <v>5455</v>
      </c>
      <c r="X37" s="198">
        <f t="shared" si="24"/>
        <v>0.46134979702300405</v>
      </c>
      <c r="Y37" s="252">
        <f t="shared" si="25"/>
        <v>0.16315261044176707</v>
      </c>
    </row>
    <row r="38" spans="1:25" ht="36" x14ac:dyDescent="0.25">
      <c r="A38" s="93">
        <f t="shared" si="0"/>
        <v>35</v>
      </c>
      <c r="B38" s="28">
        <v>5007</v>
      </c>
      <c r="C38" s="182" t="s">
        <v>75</v>
      </c>
      <c r="D38" s="183">
        <f t="shared" si="14"/>
        <v>128</v>
      </c>
      <c r="E38" s="184">
        <v>71</v>
      </c>
      <c r="F38" s="185">
        <v>57</v>
      </c>
      <c r="G38" s="186">
        <f t="shared" si="15"/>
        <v>0.4453125</v>
      </c>
      <c r="H38" s="187">
        <f t="shared" si="16"/>
        <v>105</v>
      </c>
      <c r="I38" s="185">
        <v>52</v>
      </c>
      <c r="J38" s="188">
        <v>53</v>
      </c>
      <c r="K38" s="189">
        <f t="shared" si="13"/>
        <v>0.50476190476190474</v>
      </c>
      <c r="L38" s="189">
        <f t="shared" si="17"/>
        <v>5.9449404761904745E-2</v>
      </c>
      <c r="M38" s="190">
        <f t="shared" si="18"/>
        <v>-3.6363636363636362E-2</v>
      </c>
      <c r="N38" s="191">
        <v>151</v>
      </c>
      <c r="O38" s="201">
        <v>110</v>
      </c>
      <c r="P38" s="193">
        <f t="shared" si="19"/>
        <v>0.42145593869731801</v>
      </c>
      <c r="Q38" s="194">
        <f t="shared" si="20"/>
        <v>-8.3305966064586734E-2</v>
      </c>
      <c r="R38" s="195">
        <f t="shared" si="21"/>
        <v>0</v>
      </c>
      <c r="S38" s="196">
        <f t="shared" si="22"/>
        <v>66</v>
      </c>
      <c r="T38" s="197">
        <v>40</v>
      </c>
      <c r="U38" s="197">
        <f t="shared" si="23"/>
        <v>26</v>
      </c>
      <c r="V38" s="197">
        <v>163</v>
      </c>
      <c r="W38" s="197">
        <v>136</v>
      </c>
      <c r="X38" s="198">
        <f t="shared" si="24"/>
        <v>0.45484949832775917</v>
      </c>
      <c r="Y38" s="252">
        <f t="shared" si="25"/>
        <v>-0.34177215189873417</v>
      </c>
    </row>
    <row r="39" spans="1:25" ht="36" x14ac:dyDescent="0.25">
      <c r="A39" s="93">
        <f t="shared" si="0"/>
        <v>36</v>
      </c>
      <c r="B39" s="28">
        <v>1502</v>
      </c>
      <c r="C39" s="182" t="s">
        <v>26</v>
      </c>
      <c r="D39" s="183">
        <f t="shared" si="14"/>
        <v>2827</v>
      </c>
      <c r="E39" s="184">
        <v>1776</v>
      </c>
      <c r="F39" s="185">
        <v>1051</v>
      </c>
      <c r="G39" s="186">
        <f t="shared" si="15"/>
        <v>0.3717721966749204</v>
      </c>
      <c r="H39" s="187">
        <f t="shared" si="16"/>
        <v>2434</v>
      </c>
      <c r="I39" s="185">
        <v>1382</v>
      </c>
      <c r="J39" s="188">
        <v>1052</v>
      </c>
      <c r="K39" s="189">
        <f t="shared" si="13"/>
        <v>0.4322103533278554</v>
      </c>
      <c r="L39" s="189">
        <f t="shared" si="17"/>
        <v>6.0438156652935004E-2</v>
      </c>
      <c r="M39" s="190">
        <f t="shared" si="18"/>
        <v>4.7551117451260106E-4</v>
      </c>
      <c r="N39" s="191">
        <v>3599</v>
      </c>
      <c r="O39" s="201">
        <v>2590</v>
      </c>
      <c r="P39" s="193">
        <f t="shared" si="19"/>
        <v>0.41848440782032637</v>
      </c>
      <c r="Q39" s="194">
        <f t="shared" si="20"/>
        <v>-1.3725945507529036E-2</v>
      </c>
      <c r="R39" s="195">
        <f t="shared" si="21"/>
        <v>0.18803088803088802</v>
      </c>
      <c r="S39" s="196">
        <f t="shared" si="22"/>
        <v>2753</v>
      </c>
      <c r="T39" s="197">
        <v>1379</v>
      </c>
      <c r="U39" s="197">
        <f t="shared" si="23"/>
        <v>1374</v>
      </c>
      <c r="V39" s="197">
        <v>4537</v>
      </c>
      <c r="W39" s="197">
        <v>3477</v>
      </c>
      <c r="X39" s="198">
        <f t="shared" si="24"/>
        <v>0.43386573496381331</v>
      </c>
      <c r="Y39" s="252">
        <f t="shared" si="25"/>
        <v>0.1327287716405606</v>
      </c>
    </row>
    <row r="40" spans="1:25" ht="48" x14ac:dyDescent="0.25">
      <c r="A40" s="93">
        <f t="shared" si="0"/>
        <v>37</v>
      </c>
      <c r="B40" s="30">
        <v>5715</v>
      </c>
      <c r="C40" s="182" t="s">
        <v>96</v>
      </c>
      <c r="D40" s="183">
        <f t="shared" si="14"/>
        <v>5232</v>
      </c>
      <c r="E40" s="184">
        <v>3361</v>
      </c>
      <c r="F40" s="185">
        <v>1871</v>
      </c>
      <c r="G40" s="186">
        <f t="shared" si="15"/>
        <v>0.35760703363914376</v>
      </c>
      <c r="H40" s="187">
        <f t="shared" si="16"/>
        <v>4115</v>
      </c>
      <c r="I40" s="185">
        <v>2411</v>
      </c>
      <c r="J40" s="188">
        <v>1704</v>
      </c>
      <c r="K40" s="189">
        <f t="shared" si="13"/>
        <v>0.41409477521263671</v>
      </c>
      <c r="L40" s="189">
        <f t="shared" si="17"/>
        <v>5.6487741573492956E-2</v>
      </c>
      <c r="M40" s="190">
        <f t="shared" si="18"/>
        <v>-4.6713286713286714E-2</v>
      </c>
      <c r="N40" s="202">
        <v>6576</v>
      </c>
      <c r="O40" s="203">
        <v>4089</v>
      </c>
      <c r="P40" s="193">
        <f t="shared" si="19"/>
        <v>0.38340365682137834</v>
      </c>
      <c r="Q40" s="194">
        <f t="shared" si="20"/>
        <v>-3.0691118391258376E-2</v>
      </c>
      <c r="R40" s="195">
        <f t="shared" si="21"/>
        <v>0.12570310589386158</v>
      </c>
      <c r="S40" s="196">
        <f t="shared" si="22"/>
        <v>4122</v>
      </c>
      <c r="T40" s="197">
        <v>1919</v>
      </c>
      <c r="U40" s="197">
        <f t="shared" si="23"/>
        <v>2203</v>
      </c>
      <c r="V40" s="197">
        <v>7691</v>
      </c>
      <c r="W40" s="197">
        <v>5778</v>
      </c>
      <c r="X40" s="198">
        <f t="shared" si="24"/>
        <v>0.42898507684312126</v>
      </c>
      <c r="Y40" s="252">
        <f t="shared" si="25"/>
        <v>0.12771947786025084</v>
      </c>
    </row>
    <row r="41" spans="1:25" ht="36" x14ac:dyDescent="0.25">
      <c r="A41" s="93">
        <f t="shared" si="0"/>
        <v>38</v>
      </c>
      <c r="B41" s="36">
        <v>4005</v>
      </c>
      <c r="C41" s="182" t="s">
        <v>58</v>
      </c>
      <c r="D41" s="183">
        <f t="shared" si="14"/>
        <v>298</v>
      </c>
      <c r="E41" s="184">
        <v>266</v>
      </c>
      <c r="F41" s="185">
        <v>32</v>
      </c>
      <c r="G41" s="186">
        <f t="shared" si="15"/>
        <v>0.10738255033557047</v>
      </c>
      <c r="H41" s="187">
        <f t="shared" si="16"/>
        <v>202</v>
      </c>
      <c r="I41" s="185">
        <v>134</v>
      </c>
      <c r="J41" s="188">
        <v>68</v>
      </c>
      <c r="K41" s="189">
        <f t="shared" ref="K41:K59" si="26">(J41)/H41</f>
        <v>0.33663366336633666</v>
      </c>
      <c r="L41" s="189">
        <f t="shared" si="17"/>
        <v>0.22925111303076617</v>
      </c>
      <c r="M41" s="190">
        <f t="shared" si="18"/>
        <v>0.36</v>
      </c>
      <c r="N41" s="199">
        <v>421</v>
      </c>
      <c r="O41" s="200">
        <v>178</v>
      </c>
      <c r="P41" s="193">
        <f t="shared" si="19"/>
        <v>0.29716193656093487</v>
      </c>
      <c r="Q41" s="194">
        <f t="shared" si="20"/>
        <v>-3.9471726805401786E-2</v>
      </c>
      <c r="R41" s="195">
        <f t="shared" si="21"/>
        <v>0.43820224719101125</v>
      </c>
      <c r="S41" s="196">
        <f t="shared" si="22"/>
        <v>302</v>
      </c>
      <c r="T41" s="197">
        <v>62</v>
      </c>
      <c r="U41" s="197">
        <f t="shared" si="23"/>
        <v>240</v>
      </c>
      <c r="V41" s="197">
        <v>462</v>
      </c>
      <c r="W41" s="197">
        <v>340</v>
      </c>
      <c r="X41" s="198">
        <f t="shared" si="24"/>
        <v>0.42394014962593518</v>
      </c>
      <c r="Y41" s="252">
        <f t="shared" si="25"/>
        <v>0.55844155844155841</v>
      </c>
    </row>
    <row r="42" spans="1:25" ht="36" x14ac:dyDescent="0.25">
      <c r="A42" s="93">
        <v>1</v>
      </c>
      <c r="B42" s="37">
        <v>202</v>
      </c>
      <c r="C42" s="182" t="s">
        <v>13</v>
      </c>
      <c r="D42" s="183">
        <f t="shared" si="14"/>
        <v>2276</v>
      </c>
      <c r="E42" s="184">
        <v>1457</v>
      </c>
      <c r="F42" s="185">
        <v>819</v>
      </c>
      <c r="G42" s="186">
        <f t="shared" si="15"/>
        <v>0.35984182776801404</v>
      </c>
      <c r="H42" s="187">
        <f t="shared" si="16"/>
        <v>1704</v>
      </c>
      <c r="I42" s="185">
        <v>880</v>
      </c>
      <c r="J42" s="188">
        <v>824</v>
      </c>
      <c r="K42" s="189">
        <f t="shared" si="26"/>
        <v>0.48356807511737088</v>
      </c>
      <c r="L42" s="189">
        <f t="shared" si="17"/>
        <v>0.12372624734935683</v>
      </c>
      <c r="M42" s="190">
        <f t="shared" si="18"/>
        <v>3.0432136335970784E-3</v>
      </c>
      <c r="N42" s="191">
        <v>2595</v>
      </c>
      <c r="O42" s="204">
        <v>1951</v>
      </c>
      <c r="P42" s="193">
        <f t="shared" si="19"/>
        <v>0.42916849978002641</v>
      </c>
      <c r="Q42" s="194">
        <f t="shared" si="20"/>
        <v>-5.4399575337344463E-2</v>
      </c>
      <c r="R42" s="195">
        <f t="shared" si="21"/>
        <v>0.15786776012301384</v>
      </c>
      <c r="S42" s="196">
        <f t="shared" si="22"/>
        <v>2110</v>
      </c>
      <c r="T42" s="197">
        <v>1196</v>
      </c>
      <c r="U42" s="197">
        <f t="shared" si="23"/>
        <v>914</v>
      </c>
      <c r="V42" s="197">
        <v>3533</v>
      </c>
      <c r="W42" s="197">
        <v>2557</v>
      </c>
      <c r="X42" s="198">
        <f t="shared" si="24"/>
        <v>0.41986863711001643</v>
      </c>
      <c r="Y42" s="252">
        <f t="shared" si="25"/>
        <v>5.1783659378596088E-2</v>
      </c>
    </row>
    <row r="43" spans="1:25" ht="36" x14ac:dyDescent="0.25">
      <c r="A43" s="93">
        <f t="shared" ref="A43:A74" si="27">A42+1</f>
        <v>2</v>
      </c>
      <c r="B43" s="29">
        <v>1302</v>
      </c>
      <c r="C43" s="182" t="s">
        <v>24</v>
      </c>
      <c r="D43" s="183">
        <f t="shared" si="14"/>
        <v>2832</v>
      </c>
      <c r="E43" s="184">
        <v>1790</v>
      </c>
      <c r="F43" s="185">
        <v>1042</v>
      </c>
      <c r="G43" s="186">
        <f t="shared" si="15"/>
        <v>0.36793785310734461</v>
      </c>
      <c r="H43" s="187">
        <f t="shared" si="16"/>
        <v>865</v>
      </c>
      <c r="I43" s="185">
        <v>15</v>
      </c>
      <c r="J43" s="188">
        <v>850</v>
      </c>
      <c r="K43" s="189">
        <f t="shared" si="26"/>
        <v>0.98265895953757221</v>
      </c>
      <c r="L43" s="189">
        <f t="shared" si="17"/>
        <v>0.61472110643022759</v>
      </c>
      <c r="M43" s="190">
        <f t="shared" si="18"/>
        <v>-0.1014799154334038</v>
      </c>
      <c r="N43" s="191">
        <v>3394</v>
      </c>
      <c r="O43" s="205">
        <v>2208</v>
      </c>
      <c r="P43" s="193">
        <f t="shared" si="19"/>
        <v>0.39414494823277402</v>
      </c>
      <c r="Q43" s="194">
        <f t="shared" si="20"/>
        <v>-0.58851401130479819</v>
      </c>
      <c r="R43" s="195">
        <f t="shared" si="21"/>
        <v>0.1431159420289855</v>
      </c>
      <c r="S43" s="196">
        <f t="shared" si="22"/>
        <v>2267</v>
      </c>
      <c r="T43" s="197">
        <v>1159</v>
      </c>
      <c r="U43" s="197">
        <f t="shared" si="23"/>
        <v>1108</v>
      </c>
      <c r="V43" s="197">
        <v>4152</v>
      </c>
      <c r="W43" s="197">
        <v>3000</v>
      </c>
      <c r="X43" s="198">
        <f t="shared" si="24"/>
        <v>0.41946308724832215</v>
      </c>
      <c r="Y43" s="252">
        <f t="shared" si="25"/>
        <v>0.13176710929519919</v>
      </c>
    </row>
    <row r="44" spans="1:25" ht="36" x14ac:dyDescent="0.25">
      <c r="A44" s="93">
        <f t="shared" si="27"/>
        <v>3</v>
      </c>
      <c r="B44" s="28">
        <v>6021</v>
      </c>
      <c r="C44" s="182" t="s">
        <v>111</v>
      </c>
      <c r="D44" s="183">
        <f t="shared" si="14"/>
        <v>1102</v>
      </c>
      <c r="E44" s="184">
        <v>759</v>
      </c>
      <c r="F44" s="185">
        <v>343</v>
      </c>
      <c r="G44" s="186">
        <f t="shared" si="15"/>
        <v>0.31125226860254085</v>
      </c>
      <c r="H44" s="187">
        <f t="shared" si="16"/>
        <v>1018</v>
      </c>
      <c r="I44" s="185">
        <v>606</v>
      </c>
      <c r="J44" s="188">
        <v>412</v>
      </c>
      <c r="K44" s="189">
        <f t="shared" si="26"/>
        <v>0.40471512770137524</v>
      </c>
      <c r="L44" s="189">
        <f t="shared" si="17"/>
        <v>9.3462859098834394E-2</v>
      </c>
      <c r="M44" s="190">
        <f t="shared" si="18"/>
        <v>9.1390728476821198E-2</v>
      </c>
      <c r="N44" s="191">
        <v>1565</v>
      </c>
      <c r="O44" s="201">
        <v>988</v>
      </c>
      <c r="P44" s="193">
        <f t="shared" si="19"/>
        <v>0.38699569134351741</v>
      </c>
      <c r="Q44" s="194">
        <f t="shared" si="20"/>
        <v>-1.7719436357857832E-2</v>
      </c>
      <c r="R44" s="195">
        <f t="shared" si="21"/>
        <v>0.23582995951417005</v>
      </c>
      <c r="S44" s="196">
        <f t="shared" si="22"/>
        <v>1209</v>
      </c>
      <c r="T44" s="197">
        <v>576</v>
      </c>
      <c r="U44" s="197">
        <f t="shared" si="23"/>
        <v>633</v>
      </c>
      <c r="V44" s="197">
        <v>1941</v>
      </c>
      <c r="W44" s="197">
        <v>1388</v>
      </c>
      <c r="X44" s="198">
        <f t="shared" si="24"/>
        <v>0.41694202463202162</v>
      </c>
      <c r="Y44" s="252">
        <f t="shared" si="25"/>
        <v>0.21148325358851675</v>
      </c>
    </row>
    <row r="45" spans="1:25" ht="36" x14ac:dyDescent="0.25">
      <c r="A45" s="93">
        <f t="shared" si="27"/>
        <v>4</v>
      </c>
      <c r="B45" s="28">
        <v>1102</v>
      </c>
      <c r="C45" s="182" t="s">
        <v>22</v>
      </c>
      <c r="D45" s="183">
        <f t="shared" si="14"/>
        <v>806</v>
      </c>
      <c r="E45" s="184">
        <v>521</v>
      </c>
      <c r="F45" s="185">
        <v>285</v>
      </c>
      <c r="G45" s="186">
        <f t="shared" si="15"/>
        <v>0.35359801488833748</v>
      </c>
      <c r="H45" s="187">
        <f t="shared" si="16"/>
        <v>707</v>
      </c>
      <c r="I45" s="185">
        <v>472</v>
      </c>
      <c r="J45" s="188">
        <v>235</v>
      </c>
      <c r="K45" s="189">
        <f t="shared" si="26"/>
        <v>0.33239038189533238</v>
      </c>
      <c r="L45" s="189">
        <f t="shared" si="17"/>
        <v>-2.1207632993005099E-2</v>
      </c>
      <c r="M45" s="190">
        <f t="shared" si="18"/>
        <v>-9.6153846153846159E-2</v>
      </c>
      <c r="N45" s="191">
        <v>1109</v>
      </c>
      <c r="O45" s="201">
        <v>652</v>
      </c>
      <c r="P45" s="193">
        <f t="shared" si="19"/>
        <v>0.37024417944349802</v>
      </c>
      <c r="Q45" s="194">
        <f t="shared" si="20"/>
        <v>3.7853797548165646E-2</v>
      </c>
      <c r="R45" s="195">
        <f t="shared" si="21"/>
        <v>0.20245398773006135</v>
      </c>
      <c r="S45" s="196">
        <f t="shared" si="22"/>
        <v>739</v>
      </c>
      <c r="T45" s="197">
        <v>324</v>
      </c>
      <c r="U45" s="197">
        <f t="shared" si="23"/>
        <v>415</v>
      </c>
      <c r="V45" s="197">
        <v>1317</v>
      </c>
      <c r="W45" s="197">
        <v>935</v>
      </c>
      <c r="X45" s="198">
        <f t="shared" si="24"/>
        <v>0.41518650088809944</v>
      </c>
      <c r="Y45" s="252">
        <f t="shared" si="25"/>
        <v>0.27692307692307694</v>
      </c>
    </row>
    <row r="46" spans="1:25" ht="36" x14ac:dyDescent="0.25">
      <c r="A46" s="93">
        <f t="shared" si="27"/>
        <v>5</v>
      </c>
      <c r="B46" s="31">
        <v>2402</v>
      </c>
      <c r="C46" s="182" t="s">
        <v>36</v>
      </c>
      <c r="D46" s="183">
        <f t="shared" si="14"/>
        <v>778</v>
      </c>
      <c r="E46" s="184">
        <v>483</v>
      </c>
      <c r="F46" s="185">
        <v>295</v>
      </c>
      <c r="G46" s="186">
        <f t="shared" si="15"/>
        <v>0.37917737789203088</v>
      </c>
      <c r="H46" s="187">
        <f t="shared" si="16"/>
        <v>610</v>
      </c>
      <c r="I46" s="185">
        <v>386</v>
      </c>
      <c r="J46" s="188">
        <v>224</v>
      </c>
      <c r="K46" s="189">
        <f t="shared" si="26"/>
        <v>0.36721311475409835</v>
      </c>
      <c r="L46" s="189">
        <f t="shared" si="17"/>
        <v>-1.1964263137932529E-2</v>
      </c>
      <c r="M46" s="190">
        <f t="shared" si="18"/>
        <v>-0.13680154142581888</v>
      </c>
      <c r="N46" s="191">
        <v>869</v>
      </c>
      <c r="O46" s="192">
        <v>620</v>
      </c>
      <c r="P46" s="193">
        <f t="shared" si="19"/>
        <v>0.41638683680322364</v>
      </c>
      <c r="Q46" s="194">
        <f t="shared" si="20"/>
        <v>4.917372204912529E-2</v>
      </c>
      <c r="R46" s="195">
        <f t="shared" si="21"/>
        <v>0.16290322580645161</v>
      </c>
      <c r="S46" s="196">
        <f t="shared" si="22"/>
        <v>664</v>
      </c>
      <c r="T46" s="197">
        <v>340</v>
      </c>
      <c r="U46" s="197">
        <f t="shared" si="23"/>
        <v>324</v>
      </c>
      <c r="V46" s="197">
        <v>1209</v>
      </c>
      <c r="W46" s="197">
        <v>843</v>
      </c>
      <c r="X46" s="198">
        <f t="shared" si="24"/>
        <v>0.41081871345029242</v>
      </c>
      <c r="Y46" s="252">
        <f t="shared" si="25"/>
        <v>0.18248175182481752</v>
      </c>
    </row>
    <row r="47" spans="1:25" ht="36" x14ac:dyDescent="0.25">
      <c r="A47" s="93">
        <f t="shared" si="27"/>
        <v>6</v>
      </c>
      <c r="B47" s="29">
        <v>1002</v>
      </c>
      <c r="C47" s="182" t="s">
        <v>21</v>
      </c>
      <c r="D47" s="183">
        <f t="shared" si="14"/>
        <v>1127</v>
      </c>
      <c r="E47" s="184">
        <v>653</v>
      </c>
      <c r="F47" s="185">
        <v>474</v>
      </c>
      <c r="G47" s="186">
        <f t="shared" si="15"/>
        <v>0.42058562555456963</v>
      </c>
      <c r="H47" s="187">
        <f t="shared" si="16"/>
        <v>1025</v>
      </c>
      <c r="I47" s="185">
        <v>633</v>
      </c>
      <c r="J47" s="188">
        <v>392</v>
      </c>
      <c r="K47" s="189">
        <f t="shared" si="26"/>
        <v>0.38243902439024391</v>
      </c>
      <c r="L47" s="189">
        <f t="shared" si="17"/>
        <v>-3.8146601164325722E-2</v>
      </c>
      <c r="M47" s="190">
        <f t="shared" si="18"/>
        <v>-9.4688221709006926E-2</v>
      </c>
      <c r="N47" s="191">
        <v>1447</v>
      </c>
      <c r="O47" s="205">
        <v>1001</v>
      </c>
      <c r="P47" s="193">
        <f t="shared" si="19"/>
        <v>0.40890522875816993</v>
      </c>
      <c r="Q47" s="194">
        <f t="shared" si="20"/>
        <v>2.6466204367926016E-2</v>
      </c>
      <c r="R47" s="195">
        <f t="shared" si="21"/>
        <v>0.13486513486513488</v>
      </c>
      <c r="S47" s="196">
        <f t="shared" si="22"/>
        <v>1132</v>
      </c>
      <c r="T47" s="197">
        <v>655</v>
      </c>
      <c r="U47" s="197">
        <f t="shared" si="23"/>
        <v>477</v>
      </c>
      <c r="V47" s="197">
        <v>1941</v>
      </c>
      <c r="W47" s="197">
        <v>1343</v>
      </c>
      <c r="X47" s="198">
        <f t="shared" si="24"/>
        <v>0.40895249695493302</v>
      </c>
      <c r="Y47" s="252">
        <f t="shared" si="25"/>
        <v>9.7813578826237049E-2</v>
      </c>
    </row>
    <row r="48" spans="1:25" ht="36" x14ac:dyDescent="0.25">
      <c r="A48" s="93">
        <f t="shared" si="27"/>
        <v>7</v>
      </c>
      <c r="B48" s="28">
        <v>402</v>
      </c>
      <c r="C48" s="182" t="s">
        <v>15</v>
      </c>
      <c r="D48" s="183">
        <f t="shared" si="14"/>
        <v>668</v>
      </c>
      <c r="E48" s="184">
        <v>401</v>
      </c>
      <c r="F48" s="185">
        <v>267</v>
      </c>
      <c r="G48" s="186">
        <f t="shared" si="15"/>
        <v>0.39970059880239522</v>
      </c>
      <c r="H48" s="187">
        <f t="shared" si="16"/>
        <v>659</v>
      </c>
      <c r="I48" s="185">
        <v>429</v>
      </c>
      <c r="J48" s="188">
        <v>230</v>
      </c>
      <c r="K48" s="189">
        <f t="shared" si="26"/>
        <v>0.34901365705614568</v>
      </c>
      <c r="L48" s="189">
        <f t="shared" si="17"/>
        <v>-5.0686941746249548E-2</v>
      </c>
      <c r="M48" s="190">
        <f t="shared" si="18"/>
        <v>-7.4446680080482899E-2</v>
      </c>
      <c r="N48" s="191">
        <v>956</v>
      </c>
      <c r="O48" s="201">
        <v>560</v>
      </c>
      <c r="P48" s="193">
        <f t="shared" si="19"/>
        <v>0.36939313984168864</v>
      </c>
      <c r="Q48" s="194">
        <f t="shared" si="20"/>
        <v>2.0379482785542968E-2</v>
      </c>
      <c r="R48" s="195">
        <f t="shared" si="21"/>
        <v>0.1125</v>
      </c>
      <c r="S48" s="196">
        <f t="shared" si="22"/>
        <v>577</v>
      </c>
      <c r="T48" s="197">
        <v>309</v>
      </c>
      <c r="U48" s="197">
        <f t="shared" si="23"/>
        <v>268</v>
      </c>
      <c r="V48" s="197">
        <v>1139</v>
      </c>
      <c r="W48" s="197">
        <v>765</v>
      </c>
      <c r="X48" s="198">
        <f t="shared" si="24"/>
        <v>0.4017857142857143</v>
      </c>
      <c r="Y48" s="252">
        <f t="shared" si="25"/>
        <v>7.6305220883534142E-2</v>
      </c>
    </row>
    <row r="49" spans="1:25" ht="36" x14ac:dyDescent="0.25">
      <c r="A49" s="93">
        <f t="shared" si="27"/>
        <v>8</v>
      </c>
      <c r="B49" s="30">
        <v>5705</v>
      </c>
      <c r="C49" s="182" t="s">
        <v>93</v>
      </c>
      <c r="D49" s="183">
        <f t="shared" si="14"/>
        <v>4947</v>
      </c>
      <c r="E49" s="184">
        <v>3157</v>
      </c>
      <c r="F49" s="185">
        <v>1790</v>
      </c>
      <c r="G49" s="186">
        <f t="shared" si="15"/>
        <v>0.36183545583181725</v>
      </c>
      <c r="H49" s="187">
        <f t="shared" si="16"/>
        <v>4214</v>
      </c>
      <c r="I49" s="185">
        <v>2600</v>
      </c>
      <c r="J49" s="188">
        <v>1614</v>
      </c>
      <c r="K49" s="189">
        <f t="shared" si="26"/>
        <v>0.38300901756051259</v>
      </c>
      <c r="L49" s="189">
        <f t="shared" si="17"/>
        <v>2.1173561728695334E-2</v>
      </c>
      <c r="M49" s="190">
        <f t="shared" si="18"/>
        <v>-5.170387779083431E-2</v>
      </c>
      <c r="N49" s="202">
        <v>6624</v>
      </c>
      <c r="O49" s="203">
        <v>4005</v>
      </c>
      <c r="P49" s="193">
        <f t="shared" si="19"/>
        <v>0.37679932260795934</v>
      </c>
      <c r="Q49" s="194">
        <f t="shared" si="20"/>
        <v>-6.2096949525532463E-3</v>
      </c>
      <c r="R49" s="195">
        <f t="shared" si="21"/>
        <v>0.15006242197253433</v>
      </c>
      <c r="S49" s="196">
        <f t="shared" si="22"/>
        <v>5292</v>
      </c>
      <c r="T49" s="197">
        <v>3070</v>
      </c>
      <c r="U49" s="197">
        <f t="shared" si="23"/>
        <v>2222</v>
      </c>
      <c r="V49" s="197">
        <v>8827</v>
      </c>
      <c r="W49" s="197">
        <v>5626</v>
      </c>
      <c r="X49" s="198">
        <f t="shared" si="24"/>
        <v>0.38926174496644295</v>
      </c>
      <c r="Y49" s="252">
        <f t="shared" si="25"/>
        <v>0.15849843587069865</v>
      </c>
    </row>
    <row r="50" spans="1:25" ht="36" x14ac:dyDescent="0.25">
      <c r="A50" s="93">
        <f t="shared" si="27"/>
        <v>9</v>
      </c>
      <c r="B50" s="31">
        <v>2602</v>
      </c>
      <c r="C50" s="182" t="s">
        <v>38</v>
      </c>
      <c r="D50" s="183">
        <f t="shared" si="14"/>
        <v>377</v>
      </c>
      <c r="E50" s="184">
        <v>230</v>
      </c>
      <c r="F50" s="185">
        <v>147</v>
      </c>
      <c r="G50" s="186">
        <f t="shared" si="15"/>
        <v>0.38992042440318303</v>
      </c>
      <c r="H50" s="187">
        <f t="shared" si="16"/>
        <v>328</v>
      </c>
      <c r="I50" s="185">
        <v>181</v>
      </c>
      <c r="J50" s="188">
        <v>147</v>
      </c>
      <c r="K50" s="189">
        <f t="shared" si="26"/>
        <v>0.44817073170731708</v>
      </c>
      <c r="L50" s="189">
        <f t="shared" si="17"/>
        <v>5.8250307304134052E-2</v>
      </c>
      <c r="M50" s="190">
        <f t="shared" si="18"/>
        <v>0</v>
      </c>
      <c r="N50" s="191">
        <v>411</v>
      </c>
      <c r="O50" s="192">
        <v>322</v>
      </c>
      <c r="P50" s="193">
        <f t="shared" si="19"/>
        <v>0.43929058663028647</v>
      </c>
      <c r="Q50" s="194">
        <f t="shared" si="20"/>
        <v>-8.8801450770306101E-3</v>
      </c>
      <c r="R50" s="195">
        <f t="shared" si="21"/>
        <v>8.6956521739130432E-2</v>
      </c>
      <c r="S50" s="196">
        <f t="shared" si="22"/>
        <v>339</v>
      </c>
      <c r="T50" s="197">
        <v>230</v>
      </c>
      <c r="U50" s="197">
        <f t="shared" si="23"/>
        <v>109</v>
      </c>
      <c r="V50" s="197">
        <v>641</v>
      </c>
      <c r="W50" s="197">
        <v>403</v>
      </c>
      <c r="X50" s="198">
        <f t="shared" si="24"/>
        <v>0.38601532567049807</v>
      </c>
      <c r="Y50" s="252">
        <f t="shared" si="25"/>
        <v>-0.1484375</v>
      </c>
    </row>
    <row r="51" spans="1:25" ht="36" x14ac:dyDescent="0.25">
      <c r="A51" s="93">
        <f t="shared" si="27"/>
        <v>10</v>
      </c>
      <c r="B51" s="29">
        <v>5306</v>
      </c>
      <c r="C51" s="182" t="s">
        <v>85</v>
      </c>
      <c r="D51" s="183">
        <f t="shared" si="14"/>
        <v>6521</v>
      </c>
      <c r="E51" s="184">
        <v>4350</v>
      </c>
      <c r="F51" s="185">
        <v>2171</v>
      </c>
      <c r="G51" s="186">
        <f t="shared" si="15"/>
        <v>0.33292439809845115</v>
      </c>
      <c r="H51" s="187">
        <f t="shared" si="16"/>
        <v>5618</v>
      </c>
      <c r="I51" s="185">
        <v>3879</v>
      </c>
      <c r="J51" s="188">
        <v>1739</v>
      </c>
      <c r="K51" s="189">
        <f t="shared" si="26"/>
        <v>0.30954076183695267</v>
      </c>
      <c r="L51" s="189">
        <f t="shared" si="17"/>
        <v>-2.3383636261498475E-2</v>
      </c>
      <c r="M51" s="190">
        <f t="shared" si="18"/>
        <v>-0.11048593350383631</v>
      </c>
      <c r="N51" s="191">
        <v>9920</v>
      </c>
      <c r="O51" s="205">
        <v>4513</v>
      </c>
      <c r="P51" s="193">
        <f t="shared" si="19"/>
        <v>0.31268620522413915</v>
      </c>
      <c r="Q51" s="194">
        <f t="shared" si="20"/>
        <v>3.1454433871864751E-3</v>
      </c>
      <c r="R51" s="195">
        <f t="shared" si="21"/>
        <v>0.13361400398847773</v>
      </c>
      <c r="S51" s="196">
        <f t="shared" si="22"/>
        <v>6561</v>
      </c>
      <c r="T51" s="197">
        <v>3871</v>
      </c>
      <c r="U51" s="197">
        <f t="shared" si="23"/>
        <v>2690</v>
      </c>
      <c r="V51" s="197">
        <v>12100</v>
      </c>
      <c r="W51" s="197">
        <v>6600</v>
      </c>
      <c r="X51" s="198">
        <f t="shared" si="24"/>
        <v>0.35294117647058826</v>
      </c>
      <c r="Y51" s="252">
        <f t="shared" si="25"/>
        <v>0.21472115601715963</v>
      </c>
    </row>
    <row r="52" spans="1:25" ht="36" x14ac:dyDescent="0.25">
      <c r="A52" s="93">
        <f t="shared" si="27"/>
        <v>11</v>
      </c>
      <c r="B52" s="29">
        <v>6030</v>
      </c>
      <c r="C52" s="182" t="s">
        <v>114</v>
      </c>
      <c r="D52" s="183">
        <v>396</v>
      </c>
      <c r="E52" s="184"/>
      <c r="F52" s="185">
        <v>142</v>
      </c>
      <c r="G52" s="186">
        <f t="shared" si="15"/>
        <v>0.35858585858585856</v>
      </c>
      <c r="H52" s="187">
        <f t="shared" si="16"/>
        <v>757</v>
      </c>
      <c r="I52" s="185">
        <v>498</v>
      </c>
      <c r="J52" s="188">
        <v>259</v>
      </c>
      <c r="K52" s="189">
        <f t="shared" si="26"/>
        <v>0.34214002642007924</v>
      </c>
      <c r="L52" s="189">
        <f t="shared" si="17"/>
        <v>-1.6445832165779328E-2</v>
      </c>
      <c r="M52" s="190">
        <f t="shared" si="18"/>
        <v>0.29177057356608477</v>
      </c>
      <c r="N52" s="191">
        <v>987</v>
      </c>
      <c r="O52" s="205">
        <v>481</v>
      </c>
      <c r="P52" s="193">
        <f t="shared" si="19"/>
        <v>0.32765667574931878</v>
      </c>
      <c r="Q52" s="194">
        <f t="shared" si="20"/>
        <v>-1.4483350670760453E-2</v>
      </c>
      <c r="R52" s="195">
        <f t="shared" si="21"/>
        <v>0.16632016632016633</v>
      </c>
      <c r="S52" s="196">
        <f t="shared" si="22"/>
        <v>544</v>
      </c>
      <c r="T52" s="197">
        <v>300</v>
      </c>
      <c r="U52" s="197">
        <f t="shared" si="23"/>
        <v>244</v>
      </c>
      <c r="V52" s="197">
        <v>1194</v>
      </c>
      <c r="W52" s="197">
        <v>645</v>
      </c>
      <c r="X52" s="198">
        <f t="shared" si="24"/>
        <v>0.35073409461663946</v>
      </c>
      <c r="Y52" s="252">
        <f t="shared" si="25"/>
        <v>-2.982107355864811E-2</v>
      </c>
    </row>
    <row r="53" spans="1:25" ht="36" x14ac:dyDescent="0.25">
      <c r="A53" s="93">
        <f t="shared" si="27"/>
        <v>12</v>
      </c>
      <c r="B53" s="31">
        <v>1702</v>
      </c>
      <c r="C53" s="182" t="s">
        <v>28</v>
      </c>
      <c r="D53" s="183">
        <f t="shared" ref="D53:D84" si="28">E53+F53</f>
        <v>4239</v>
      </c>
      <c r="E53" s="184">
        <v>3015</v>
      </c>
      <c r="F53" s="185">
        <v>1224</v>
      </c>
      <c r="G53" s="186">
        <f t="shared" si="15"/>
        <v>0.28874734607218683</v>
      </c>
      <c r="H53" s="187">
        <f t="shared" si="16"/>
        <v>2890</v>
      </c>
      <c r="I53" s="185">
        <v>1966</v>
      </c>
      <c r="J53" s="188">
        <v>924</v>
      </c>
      <c r="K53" s="189">
        <f t="shared" si="26"/>
        <v>0.31972318339100347</v>
      </c>
      <c r="L53" s="189">
        <f t="shared" si="17"/>
        <v>3.0975837318816646E-2</v>
      </c>
      <c r="M53" s="190">
        <f t="shared" si="18"/>
        <v>-0.13966480446927373</v>
      </c>
      <c r="N53" s="191">
        <v>4981</v>
      </c>
      <c r="O53" s="192">
        <v>2570</v>
      </c>
      <c r="P53" s="193">
        <f t="shared" si="19"/>
        <v>0.34035227122235467</v>
      </c>
      <c r="Q53" s="194">
        <f t="shared" si="20"/>
        <v>2.06290878313512E-2</v>
      </c>
      <c r="R53" s="195">
        <f t="shared" si="21"/>
        <v>0.16420233463035019</v>
      </c>
      <c r="S53" s="196">
        <f t="shared" si="22"/>
        <v>2804</v>
      </c>
      <c r="T53" s="197">
        <v>1530</v>
      </c>
      <c r="U53" s="197">
        <f t="shared" si="23"/>
        <v>1274</v>
      </c>
      <c r="V53" s="197">
        <v>6511</v>
      </c>
      <c r="W53" s="197">
        <v>3422</v>
      </c>
      <c r="X53" s="198">
        <f t="shared" si="24"/>
        <v>0.34450820497332124</v>
      </c>
      <c r="Y53" s="252">
        <f t="shared" si="25"/>
        <v>0.15923566878980891</v>
      </c>
    </row>
    <row r="54" spans="1:25" ht="48" x14ac:dyDescent="0.25">
      <c r="A54" s="93">
        <f t="shared" si="27"/>
        <v>13</v>
      </c>
      <c r="B54" s="29">
        <v>5403</v>
      </c>
      <c r="C54" s="182" t="s">
        <v>87</v>
      </c>
      <c r="D54" s="183">
        <f t="shared" si="28"/>
        <v>20</v>
      </c>
      <c r="E54" s="184">
        <v>18</v>
      </c>
      <c r="F54" s="185">
        <v>2</v>
      </c>
      <c r="G54" s="186">
        <f t="shared" si="15"/>
        <v>0.1</v>
      </c>
      <c r="H54" s="187">
        <f t="shared" si="16"/>
        <v>7</v>
      </c>
      <c r="I54" s="185">
        <v>5</v>
      </c>
      <c r="J54" s="188">
        <v>2</v>
      </c>
      <c r="K54" s="189">
        <f t="shared" si="26"/>
        <v>0.2857142857142857</v>
      </c>
      <c r="L54" s="189">
        <f t="shared" si="17"/>
        <v>0.18571428571428569</v>
      </c>
      <c r="M54" s="190">
        <f t="shared" si="18"/>
        <v>0</v>
      </c>
      <c r="N54" s="191">
        <v>26</v>
      </c>
      <c r="O54" s="205">
        <v>8</v>
      </c>
      <c r="P54" s="193">
        <f t="shared" si="19"/>
        <v>0.23529411764705882</v>
      </c>
      <c r="Q54" s="194">
        <f t="shared" si="20"/>
        <v>-5.0420168067226878E-2</v>
      </c>
      <c r="R54" s="195">
        <f t="shared" si="21"/>
        <v>0.5</v>
      </c>
      <c r="S54" s="196">
        <f t="shared" si="22"/>
        <v>14</v>
      </c>
      <c r="T54" s="197">
        <v>4</v>
      </c>
      <c r="U54" s="197">
        <f t="shared" si="23"/>
        <v>10</v>
      </c>
      <c r="V54" s="197">
        <v>27</v>
      </c>
      <c r="W54" s="197">
        <v>14</v>
      </c>
      <c r="X54" s="198">
        <f t="shared" si="24"/>
        <v>0.34146341463414637</v>
      </c>
      <c r="Y54" s="252">
        <f t="shared" si="25"/>
        <v>0.66666666666666663</v>
      </c>
    </row>
    <row r="55" spans="1:25" ht="36" x14ac:dyDescent="0.25">
      <c r="A55" s="93">
        <f t="shared" si="27"/>
        <v>14</v>
      </c>
      <c r="B55" s="29">
        <v>3102</v>
      </c>
      <c r="C55" s="182" t="s">
        <v>41</v>
      </c>
      <c r="D55" s="183">
        <f t="shared" si="28"/>
        <v>11998</v>
      </c>
      <c r="E55" s="184">
        <v>8934</v>
      </c>
      <c r="F55" s="185">
        <v>3064</v>
      </c>
      <c r="G55" s="186">
        <f t="shared" si="15"/>
        <v>0.2553758959826638</v>
      </c>
      <c r="H55" s="187">
        <f t="shared" si="16"/>
        <v>10341</v>
      </c>
      <c r="I55" s="185">
        <v>6931</v>
      </c>
      <c r="J55" s="188">
        <v>3410</v>
      </c>
      <c r="K55" s="189">
        <f t="shared" si="26"/>
        <v>0.3297553428101731</v>
      </c>
      <c r="L55" s="189">
        <f t="shared" si="17"/>
        <v>7.4379446827509299E-2</v>
      </c>
      <c r="M55" s="190">
        <f t="shared" si="18"/>
        <v>5.3444547420451037E-2</v>
      </c>
      <c r="N55" s="191">
        <v>17485</v>
      </c>
      <c r="O55" s="205">
        <v>8079</v>
      </c>
      <c r="P55" s="193">
        <f t="shared" si="19"/>
        <v>0.31603035518698169</v>
      </c>
      <c r="Q55" s="194">
        <f t="shared" si="20"/>
        <v>-1.3724987623191409E-2</v>
      </c>
      <c r="R55" s="195">
        <f t="shared" si="21"/>
        <v>0.1986632008911994</v>
      </c>
      <c r="S55" s="196">
        <f t="shared" si="22"/>
        <v>9568</v>
      </c>
      <c r="T55" s="197">
        <v>5357</v>
      </c>
      <c r="U55" s="197">
        <f t="shared" si="23"/>
        <v>4211</v>
      </c>
      <c r="V55" s="197">
        <v>21222</v>
      </c>
      <c r="W55" s="197">
        <v>10685</v>
      </c>
      <c r="X55" s="198">
        <f t="shared" si="24"/>
        <v>0.33487949352806595</v>
      </c>
      <c r="Y55" s="252">
        <f t="shared" si="25"/>
        <v>0.10510431701876394</v>
      </c>
    </row>
    <row r="56" spans="1:25" ht="36" x14ac:dyDescent="0.25">
      <c r="A56" s="93">
        <f t="shared" si="27"/>
        <v>15</v>
      </c>
      <c r="B56" s="28">
        <v>1602</v>
      </c>
      <c r="C56" s="182" t="s">
        <v>27</v>
      </c>
      <c r="D56" s="183">
        <f t="shared" si="28"/>
        <v>882</v>
      </c>
      <c r="E56" s="184">
        <v>779</v>
      </c>
      <c r="F56" s="185">
        <v>103</v>
      </c>
      <c r="G56" s="186">
        <f t="shared" si="15"/>
        <v>0.11678004535147392</v>
      </c>
      <c r="H56" s="187">
        <f t="shared" si="16"/>
        <v>699</v>
      </c>
      <c r="I56" s="185">
        <v>482</v>
      </c>
      <c r="J56" s="188">
        <v>217</v>
      </c>
      <c r="K56" s="189">
        <f t="shared" si="26"/>
        <v>0.31044349070100141</v>
      </c>
      <c r="L56" s="189">
        <f t="shared" si="17"/>
        <v>0.19366344534952751</v>
      </c>
      <c r="M56" s="190">
        <f t="shared" si="18"/>
        <v>0.35625000000000001</v>
      </c>
      <c r="N56" s="191">
        <v>1378</v>
      </c>
      <c r="O56" s="201">
        <v>463</v>
      </c>
      <c r="P56" s="193">
        <f t="shared" si="19"/>
        <v>0.2514937533948941</v>
      </c>
      <c r="Q56" s="194">
        <f t="shared" si="20"/>
        <v>-5.8949737306107308E-2</v>
      </c>
      <c r="R56" s="195">
        <f t="shared" si="21"/>
        <v>0.30885529157667385</v>
      </c>
      <c r="S56" s="196">
        <f t="shared" si="22"/>
        <v>621</v>
      </c>
      <c r="T56" s="197">
        <v>208</v>
      </c>
      <c r="U56" s="197">
        <f t="shared" si="23"/>
        <v>413</v>
      </c>
      <c r="V56" s="197">
        <v>1469</v>
      </c>
      <c r="W56" s="197">
        <v>733</v>
      </c>
      <c r="X56" s="198">
        <f t="shared" si="24"/>
        <v>0.33287920072661215</v>
      </c>
      <c r="Y56" s="252">
        <f t="shared" si="25"/>
        <v>0.31111111111111112</v>
      </c>
    </row>
    <row r="57" spans="1:25" ht="36" x14ac:dyDescent="0.25">
      <c r="A57" s="93">
        <f t="shared" si="27"/>
        <v>16</v>
      </c>
      <c r="B57" s="28">
        <v>2002</v>
      </c>
      <c r="C57" s="182" t="s">
        <v>31</v>
      </c>
      <c r="D57" s="183">
        <f t="shared" si="28"/>
        <v>3732</v>
      </c>
      <c r="E57" s="184">
        <v>3211</v>
      </c>
      <c r="F57" s="185">
        <v>521</v>
      </c>
      <c r="G57" s="186">
        <f t="shared" si="15"/>
        <v>0.13960342979635584</v>
      </c>
      <c r="H57" s="187">
        <f t="shared" si="16"/>
        <v>2397</v>
      </c>
      <c r="I57" s="185">
        <v>1530</v>
      </c>
      <c r="J57" s="188">
        <v>867</v>
      </c>
      <c r="K57" s="189">
        <f t="shared" si="26"/>
        <v>0.36170212765957449</v>
      </c>
      <c r="L57" s="189">
        <f t="shared" si="17"/>
        <v>0.22209869786321865</v>
      </c>
      <c r="M57" s="190">
        <f t="shared" si="18"/>
        <v>0.24927953890489912</v>
      </c>
      <c r="N57" s="191">
        <v>7154</v>
      </c>
      <c r="O57" s="205">
        <v>2889</v>
      </c>
      <c r="P57" s="193">
        <f t="shared" si="19"/>
        <v>0.28766304888977395</v>
      </c>
      <c r="Q57" s="194">
        <f t="shared" si="20"/>
        <v>-7.4039078769800537E-2</v>
      </c>
      <c r="R57" s="195">
        <f t="shared" si="21"/>
        <v>0.51955694011768783</v>
      </c>
      <c r="S57" s="196">
        <f t="shared" si="22"/>
        <v>3130</v>
      </c>
      <c r="T57" s="197">
        <v>1490</v>
      </c>
      <c r="U57" s="197">
        <f t="shared" si="23"/>
        <v>1640</v>
      </c>
      <c r="V57" s="197">
        <v>6231</v>
      </c>
      <c r="W57" s="197">
        <v>3028</v>
      </c>
      <c r="X57" s="198">
        <f t="shared" si="24"/>
        <v>0.32703315692839402</v>
      </c>
      <c r="Y57" s="252">
        <f t="shared" si="25"/>
        <v>0.3083366573593937</v>
      </c>
    </row>
    <row r="58" spans="1:25" ht="36" x14ac:dyDescent="0.25">
      <c r="A58" s="93">
        <f t="shared" si="27"/>
        <v>17</v>
      </c>
      <c r="B58" s="29">
        <v>5202</v>
      </c>
      <c r="C58" s="182" t="s">
        <v>82</v>
      </c>
      <c r="D58" s="183">
        <f t="shared" si="28"/>
        <v>4414</v>
      </c>
      <c r="E58" s="184">
        <v>3292</v>
      </c>
      <c r="F58" s="185">
        <v>1122</v>
      </c>
      <c r="G58" s="186">
        <f t="shared" si="15"/>
        <v>0.25419120978704124</v>
      </c>
      <c r="H58" s="187">
        <f t="shared" si="16"/>
        <v>4194</v>
      </c>
      <c r="I58" s="185">
        <v>2890</v>
      </c>
      <c r="J58" s="188">
        <v>1304</v>
      </c>
      <c r="K58" s="189">
        <f t="shared" si="26"/>
        <v>0.31092036242250837</v>
      </c>
      <c r="L58" s="189">
        <f t="shared" si="17"/>
        <v>5.6729152635467128E-2</v>
      </c>
      <c r="M58" s="190">
        <f t="shared" si="18"/>
        <v>7.5020610057708159E-2</v>
      </c>
      <c r="N58" s="191">
        <v>7154</v>
      </c>
      <c r="O58" s="205">
        <v>2889</v>
      </c>
      <c r="P58" s="193">
        <f t="shared" si="19"/>
        <v>0.28766304888977395</v>
      </c>
      <c r="Q58" s="194">
        <f t="shared" si="20"/>
        <v>-2.3257313532734414E-2</v>
      </c>
      <c r="R58" s="195">
        <f t="shared" si="21"/>
        <v>0.16026306680512287</v>
      </c>
      <c r="S58" s="196">
        <f t="shared" si="22"/>
        <v>4054</v>
      </c>
      <c r="T58" s="197">
        <v>2352</v>
      </c>
      <c r="U58" s="197">
        <f t="shared" si="23"/>
        <v>1702</v>
      </c>
      <c r="V58" s="197">
        <v>8534</v>
      </c>
      <c r="W58" s="197">
        <v>4128</v>
      </c>
      <c r="X58" s="198">
        <f t="shared" si="24"/>
        <v>0.32601484757542254</v>
      </c>
      <c r="Y58" s="252">
        <f t="shared" si="25"/>
        <v>0.1324018629407851</v>
      </c>
    </row>
    <row r="59" spans="1:25" ht="36" x14ac:dyDescent="0.25">
      <c r="A59" s="100">
        <f t="shared" si="27"/>
        <v>18</v>
      </c>
      <c r="B59" s="208">
        <v>5602</v>
      </c>
      <c r="C59" s="182" t="s">
        <v>90</v>
      </c>
      <c r="D59" s="183">
        <f t="shared" si="28"/>
        <v>4649</v>
      </c>
      <c r="E59" s="184">
        <v>3540</v>
      </c>
      <c r="F59" s="185">
        <v>1109</v>
      </c>
      <c r="G59" s="186">
        <f t="shared" si="15"/>
        <v>0.23854592385459239</v>
      </c>
      <c r="H59" s="187">
        <f t="shared" si="16"/>
        <v>3039</v>
      </c>
      <c r="I59" s="185">
        <v>2407</v>
      </c>
      <c r="J59" s="188">
        <v>632</v>
      </c>
      <c r="K59" s="189">
        <f t="shared" si="26"/>
        <v>0.20796314577163541</v>
      </c>
      <c r="L59" s="189">
        <f t="shared" si="17"/>
        <v>-3.058277808295698E-2</v>
      </c>
      <c r="M59" s="190">
        <f t="shared" si="18"/>
        <v>-0.27398047099368178</v>
      </c>
      <c r="N59" s="191">
        <v>6748</v>
      </c>
      <c r="O59" s="201">
        <v>2122</v>
      </c>
      <c r="P59" s="193">
        <f t="shared" si="19"/>
        <v>0.23923337091319052</v>
      </c>
      <c r="Q59" s="194">
        <f t="shared" si="20"/>
        <v>3.1270225141555114E-2</v>
      </c>
      <c r="R59" s="195">
        <f t="shared" si="21"/>
        <v>0.17954759660697456</v>
      </c>
      <c r="S59" s="196">
        <f t="shared" si="22"/>
        <v>3167</v>
      </c>
      <c r="T59" s="197">
        <v>1421</v>
      </c>
      <c r="U59" s="197">
        <f t="shared" si="23"/>
        <v>1746</v>
      </c>
      <c r="V59" s="197">
        <v>7368</v>
      </c>
      <c r="W59" s="197">
        <v>3487</v>
      </c>
      <c r="X59" s="198">
        <f t="shared" si="24"/>
        <v>0.32123445416858593</v>
      </c>
      <c r="Y59" s="252">
        <f t="shared" si="25"/>
        <v>0.46846089150546677</v>
      </c>
    </row>
    <row r="60" spans="1:25" ht="36" x14ac:dyDescent="0.25">
      <c r="A60" s="2">
        <f t="shared" si="27"/>
        <v>19</v>
      </c>
      <c r="B60" s="28">
        <v>6010</v>
      </c>
      <c r="C60" s="182" t="s">
        <v>106</v>
      </c>
      <c r="D60" s="183">
        <f t="shared" si="28"/>
        <v>14</v>
      </c>
      <c r="E60" s="184">
        <v>9</v>
      </c>
      <c r="F60" s="185">
        <v>5</v>
      </c>
      <c r="G60" s="186">
        <f t="shared" si="15"/>
        <v>0.35714285714285715</v>
      </c>
      <c r="H60" s="187">
        <f t="shared" si="16"/>
        <v>5</v>
      </c>
      <c r="I60" s="185">
        <v>5</v>
      </c>
      <c r="J60" s="188">
        <v>0</v>
      </c>
      <c r="K60" s="189">
        <v>0</v>
      </c>
      <c r="L60" s="189">
        <f t="shared" si="17"/>
        <v>-0.35714285714285715</v>
      </c>
      <c r="M60" s="190">
        <f t="shared" si="18"/>
        <v>-1</v>
      </c>
      <c r="N60" s="191">
        <v>19</v>
      </c>
      <c r="O60" s="201">
        <v>9</v>
      </c>
      <c r="P60" s="193">
        <f t="shared" si="19"/>
        <v>0.32142857142857145</v>
      </c>
      <c r="Q60" s="194">
        <f t="shared" si="20"/>
        <v>0.32142857142857145</v>
      </c>
      <c r="R60" s="195">
        <f t="shared" si="21"/>
        <v>0.44444444444444442</v>
      </c>
      <c r="S60" s="196">
        <f t="shared" si="22"/>
        <v>19</v>
      </c>
      <c r="T60" s="197">
        <v>12</v>
      </c>
      <c r="U60" s="197">
        <f t="shared" si="23"/>
        <v>7</v>
      </c>
      <c r="V60" s="197">
        <v>26</v>
      </c>
      <c r="W60" s="197">
        <v>12</v>
      </c>
      <c r="X60" s="198">
        <f t="shared" si="24"/>
        <v>0.31578947368421051</v>
      </c>
      <c r="Y60" s="252">
        <f t="shared" si="25"/>
        <v>1</v>
      </c>
    </row>
    <row r="61" spans="1:25" ht="36" x14ac:dyDescent="0.25">
      <c r="A61" s="101">
        <f t="shared" si="27"/>
        <v>20</v>
      </c>
      <c r="B61" s="209">
        <v>1402</v>
      </c>
      <c r="C61" s="182" t="s">
        <v>25</v>
      </c>
      <c r="D61" s="183">
        <f t="shared" si="28"/>
        <v>793</v>
      </c>
      <c r="E61" s="184">
        <v>521</v>
      </c>
      <c r="F61" s="185">
        <v>272</v>
      </c>
      <c r="G61" s="186">
        <f t="shared" si="15"/>
        <v>0.34300126103404793</v>
      </c>
      <c r="H61" s="187">
        <f t="shared" si="16"/>
        <v>571</v>
      </c>
      <c r="I61" s="185">
        <v>380</v>
      </c>
      <c r="J61" s="188">
        <v>191</v>
      </c>
      <c r="K61" s="189">
        <f t="shared" ref="K61:K103" si="29">(J61)/H61</f>
        <v>0.33450087565674258</v>
      </c>
      <c r="L61" s="189">
        <f t="shared" si="17"/>
        <v>-8.5003853773053528E-3</v>
      </c>
      <c r="M61" s="190">
        <f t="shared" si="18"/>
        <v>-0.17494600431965443</v>
      </c>
      <c r="N61" s="191">
        <v>901</v>
      </c>
      <c r="O61" s="192">
        <v>523</v>
      </c>
      <c r="P61" s="193">
        <f t="shared" si="19"/>
        <v>0.3672752808988764</v>
      </c>
      <c r="Q61" s="194">
        <f t="shared" si="20"/>
        <v>3.2774405242133819E-2</v>
      </c>
      <c r="R61" s="195">
        <f t="shared" si="21"/>
        <v>0.1147227533460803</v>
      </c>
      <c r="S61" s="196">
        <f t="shared" si="22"/>
        <v>653</v>
      </c>
      <c r="T61" s="197">
        <v>490</v>
      </c>
      <c r="U61" s="197">
        <f t="shared" si="23"/>
        <v>163</v>
      </c>
      <c r="V61" s="197">
        <v>1391</v>
      </c>
      <c r="W61" s="197">
        <v>626</v>
      </c>
      <c r="X61" s="198">
        <f t="shared" si="24"/>
        <v>0.31036192364898363</v>
      </c>
      <c r="Y61" s="252">
        <f t="shared" si="25"/>
        <v>-7.909604519774012E-2</v>
      </c>
    </row>
    <row r="62" spans="1:25" ht="36" x14ac:dyDescent="0.25">
      <c r="A62" s="93">
        <f t="shared" si="27"/>
        <v>21</v>
      </c>
      <c r="B62" s="67">
        <v>4026</v>
      </c>
      <c r="C62" s="210" t="s">
        <v>64</v>
      </c>
      <c r="D62" s="211">
        <f t="shared" si="28"/>
        <v>3538</v>
      </c>
      <c r="E62" s="212">
        <v>2871</v>
      </c>
      <c r="F62" s="213">
        <v>667</v>
      </c>
      <c r="G62" s="214">
        <f t="shared" si="15"/>
        <v>0.18852459016393441</v>
      </c>
      <c r="H62" s="215">
        <f t="shared" si="16"/>
        <v>5607</v>
      </c>
      <c r="I62" s="213">
        <v>4811</v>
      </c>
      <c r="J62" s="216">
        <v>796</v>
      </c>
      <c r="K62" s="217">
        <f t="shared" si="29"/>
        <v>0.14196540039236669</v>
      </c>
      <c r="L62" s="217">
        <f t="shared" si="17"/>
        <v>-4.6559189771567727E-2</v>
      </c>
      <c r="M62" s="218">
        <f t="shared" si="18"/>
        <v>8.8174982911825017E-2</v>
      </c>
      <c r="N62" s="219">
        <v>5260</v>
      </c>
      <c r="O62" s="220">
        <v>1745</v>
      </c>
      <c r="P62" s="221">
        <f t="shared" si="19"/>
        <v>0.24910778015703069</v>
      </c>
      <c r="Q62" s="222">
        <f t="shared" si="20"/>
        <v>0.10714237976466401</v>
      </c>
      <c r="R62" s="223">
        <f t="shared" si="21"/>
        <v>0.16160458452722062</v>
      </c>
      <c r="S62" s="224">
        <f t="shared" si="22"/>
        <v>2773</v>
      </c>
      <c r="T62" s="225">
        <v>1450</v>
      </c>
      <c r="U62" s="225">
        <f t="shared" si="23"/>
        <v>1323</v>
      </c>
      <c r="V62" s="225">
        <v>6261</v>
      </c>
      <c r="W62" s="225">
        <v>2786</v>
      </c>
      <c r="X62" s="226">
        <f t="shared" si="24"/>
        <v>0.3079473858737703</v>
      </c>
      <c r="Y62" s="253">
        <f t="shared" si="25"/>
        <v>0.24870221802737141</v>
      </c>
    </row>
    <row r="63" spans="1:25" ht="36" x14ac:dyDescent="0.25">
      <c r="A63" s="93">
        <f t="shared" si="27"/>
        <v>22</v>
      </c>
      <c r="B63" s="67">
        <v>5015</v>
      </c>
      <c r="C63" s="210" t="s">
        <v>76</v>
      </c>
      <c r="D63" s="211">
        <f t="shared" si="28"/>
        <v>90</v>
      </c>
      <c r="E63" s="212">
        <v>90</v>
      </c>
      <c r="F63" s="213">
        <v>0</v>
      </c>
      <c r="G63" s="214">
        <f t="shared" si="15"/>
        <v>0</v>
      </c>
      <c r="H63" s="215">
        <f t="shared" si="16"/>
        <v>145</v>
      </c>
      <c r="I63" s="213">
        <v>99</v>
      </c>
      <c r="J63" s="216">
        <v>46</v>
      </c>
      <c r="K63" s="217">
        <f t="shared" si="29"/>
        <v>0.31724137931034485</v>
      </c>
      <c r="L63" s="217">
        <f t="shared" si="17"/>
        <v>0.31724137931034485</v>
      </c>
      <c r="M63" s="218">
        <f t="shared" si="18"/>
        <v>1</v>
      </c>
      <c r="N63" s="219">
        <v>220</v>
      </c>
      <c r="O63" s="227">
        <v>70</v>
      </c>
      <c r="P63" s="221">
        <f t="shared" si="19"/>
        <v>0.2413793103448276</v>
      </c>
      <c r="Q63" s="222">
        <f t="shared" si="20"/>
        <v>-7.5862068965517254E-2</v>
      </c>
      <c r="R63" s="223">
        <f t="shared" si="21"/>
        <v>0.34285714285714286</v>
      </c>
      <c r="S63" s="224">
        <f t="shared" si="22"/>
        <v>118</v>
      </c>
      <c r="T63" s="225">
        <v>59</v>
      </c>
      <c r="U63" s="225">
        <f t="shared" si="23"/>
        <v>59</v>
      </c>
      <c r="V63" s="225">
        <v>248</v>
      </c>
      <c r="W63" s="225">
        <v>105</v>
      </c>
      <c r="X63" s="226">
        <f t="shared" si="24"/>
        <v>0.29745042492917845</v>
      </c>
      <c r="Y63" s="253">
        <f t="shared" si="25"/>
        <v>0.12380952380952381</v>
      </c>
    </row>
    <row r="64" spans="1:25" ht="36" x14ac:dyDescent="0.25">
      <c r="A64" s="93">
        <f t="shared" si="27"/>
        <v>23</v>
      </c>
      <c r="B64" s="67">
        <v>902</v>
      </c>
      <c r="C64" s="210" t="s">
        <v>20</v>
      </c>
      <c r="D64" s="211">
        <f t="shared" si="28"/>
        <v>3732</v>
      </c>
      <c r="E64" s="212">
        <v>3211</v>
      </c>
      <c r="F64" s="213">
        <v>521</v>
      </c>
      <c r="G64" s="214">
        <f t="shared" si="15"/>
        <v>0.13960342979635584</v>
      </c>
      <c r="H64" s="215">
        <f t="shared" si="16"/>
        <v>4610</v>
      </c>
      <c r="I64" s="213">
        <v>3268</v>
      </c>
      <c r="J64" s="216">
        <v>1342</v>
      </c>
      <c r="K64" s="217">
        <f t="shared" si="29"/>
        <v>0.2911062906724512</v>
      </c>
      <c r="L64" s="217">
        <f t="shared" si="17"/>
        <v>0.15150286087609535</v>
      </c>
      <c r="M64" s="218">
        <f t="shared" si="18"/>
        <v>0.44068706387546969</v>
      </c>
      <c r="N64" s="219">
        <v>7154</v>
      </c>
      <c r="O64" s="228">
        <v>2889</v>
      </c>
      <c r="P64" s="221">
        <f t="shared" si="19"/>
        <v>0.28766304888977395</v>
      </c>
      <c r="Q64" s="222">
        <f t="shared" si="20"/>
        <v>-3.4432417826772421E-3</v>
      </c>
      <c r="R64" s="223">
        <f t="shared" si="21"/>
        <v>0.35514018691588783</v>
      </c>
      <c r="S64" s="224">
        <f t="shared" si="22"/>
        <v>6020</v>
      </c>
      <c r="T64" s="225">
        <v>3293</v>
      </c>
      <c r="U64" s="225">
        <f t="shared" si="23"/>
        <v>2727</v>
      </c>
      <c r="V64" s="225">
        <v>11378</v>
      </c>
      <c r="W64" s="225">
        <v>4590</v>
      </c>
      <c r="X64" s="226">
        <f t="shared" si="24"/>
        <v>0.28744989979959917</v>
      </c>
      <c r="Y64" s="253">
        <f t="shared" si="25"/>
        <v>0.34037847136888671</v>
      </c>
    </row>
    <row r="65" spans="1:25" ht="36" x14ac:dyDescent="0.25">
      <c r="A65" s="93">
        <f t="shared" si="27"/>
        <v>24</v>
      </c>
      <c r="B65" s="66">
        <v>4018</v>
      </c>
      <c r="C65" s="210" t="s">
        <v>59</v>
      </c>
      <c r="D65" s="211">
        <f t="shared" si="28"/>
        <v>118</v>
      </c>
      <c r="E65" s="212">
        <v>50</v>
      </c>
      <c r="F65" s="213">
        <v>68</v>
      </c>
      <c r="G65" s="214">
        <f t="shared" ref="G65:G96" si="30">F65/D65</f>
        <v>0.57627118644067798</v>
      </c>
      <c r="H65" s="215">
        <f t="shared" si="16"/>
        <v>303</v>
      </c>
      <c r="I65" s="213">
        <v>270</v>
      </c>
      <c r="J65" s="216">
        <v>33</v>
      </c>
      <c r="K65" s="217">
        <f t="shared" si="29"/>
        <v>0.10891089108910891</v>
      </c>
      <c r="L65" s="217">
        <f t="shared" si="17"/>
        <v>-0.46736029535156909</v>
      </c>
      <c r="M65" s="218">
        <f t="shared" si="18"/>
        <v>-0.34653465346534651</v>
      </c>
      <c r="N65" s="229">
        <v>365</v>
      </c>
      <c r="O65" s="230">
        <v>121</v>
      </c>
      <c r="P65" s="221">
        <f t="shared" si="19"/>
        <v>0.24897119341563786</v>
      </c>
      <c r="Q65" s="222">
        <f t="shared" si="20"/>
        <v>0.14006030232652894</v>
      </c>
      <c r="R65" s="223">
        <f t="shared" si="21"/>
        <v>0.16528925619834711</v>
      </c>
      <c r="S65" s="224">
        <f t="shared" si="22"/>
        <v>405</v>
      </c>
      <c r="T65" s="225">
        <v>270</v>
      </c>
      <c r="U65" s="225">
        <f t="shared" si="23"/>
        <v>135</v>
      </c>
      <c r="V65" s="225">
        <v>590</v>
      </c>
      <c r="W65" s="225">
        <v>236</v>
      </c>
      <c r="X65" s="226">
        <f t="shared" si="24"/>
        <v>0.2857142857142857</v>
      </c>
      <c r="Y65" s="253">
        <f t="shared" si="25"/>
        <v>0.6071428571428571</v>
      </c>
    </row>
    <row r="66" spans="1:25" ht="36" x14ac:dyDescent="0.25">
      <c r="A66" s="93">
        <f t="shared" si="27"/>
        <v>25</v>
      </c>
      <c r="B66" s="67">
        <v>5017</v>
      </c>
      <c r="C66" s="210" t="s">
        <v>77</v>
      </c>
      <c r="D66" s="211">
        <f t="shared" si="28"/>
        <v>393</v>
      </c>
      <c r="E66" s="212">
        <v>346</v>
      </c>
      <c r="F66" s="213">
        <v>47</v>
      </c>
      <c r="G66" s="214">
        <f t="shared" si="30"/>
        <v>0.11959287531806616</v>
      </c>
      <c r="H66" s="215">
        <f t="shared" si="16"/>
        <v>479</v>
      </c>
      <c r="I66" s="213">
        <v>335</v>
      </c>
      <c r="J66" s="216">
        <v>144</v>
      </c>
      <c r="K66" s="217">
        <f t="shared" si="29"/>
        <v>0.30062630480167013</v>
      </c>
      <c r="L66" s="217">
        <f t="shared" si="17"/>
        <v>0.18103342948360396</v>
      </c>
      <c r="M66" s="218">
        <f t="shared" si="18"/>
        <v>0.50785340314136129</v>
      </c>
      <c r="N66" s="219">
        <v>773</v>
      </c>
      <c r="O66" s="227">
        <v>268</v>
      </c>
      <c r="P66" s="221">
        <f t="shared" si="19"/>
        <v>0.2574447646493756</v>
      </c>
      <c r="Q66" s="222">
        <f t="shared" si="20"/>
        <v>-4.3181540152294529E-2</v>
      </c>
      <c r="R66" s="223">
        <f t="shared" si="21"/>
        <v>0.28731343283582089</v>
      </c>
      <c r="S66" s="224">
        <f t="shared" si="22"/>
        <v>486</v>
      </c>
      <c r="T66" s="225">
        <v>291</v>
      </c>
      <c r="U66" s="225">
        <f t="shared" si="23"/>
        <v>195</v>
      </c>
      <c r="V66" s="225">
        <v>972</v>
      </c>
      <c r="W66" s="225">
        <v>386</v>
      </c>
      <c r="X66" s="226">
        <f t="shared" si="24"/>
        <v>0.28424153166421207</v>
      </c>
      <c r="Y66" s="253">
        <f t="shared" si="25"/>
        <v>0.15044247787610621</v>
      </c>
    </row>
    <row r="67" spans="1:25" ht="36" x14ac:dyDescent="0.25">
      <c r="A67" s="93">
        <f t="shared" si="27"/>
        <v>26</v>
      </c>
      <c r="B67" s="69">
        <v>6011</v>
      </c>
      <c r="C67" s="210" t="s">
        <v>107</v>
      </c>
      <c r="D67" s="211">
        <f t="shared" si="28"/>
        <v>390</v>
      </c>
      <c r="E67" s="212">
        <v>296</v>
      </c>
      <c r="F67" s="213">
        <v>94</v>
      </c>
      <c r="G67" s="214">
        <f t="shared" si="30"/>
        <v>0.24102564102564103</v>
      </c>
      <c r="H67" s="215">
        <f t="shared" si="16"/>
        <v>295</v>
      </c>
      <c r="I67" s="213">
        <v>194</v>
      </c>
      <c r="J67" s="216">
        <v>101</v>
      </c>
      <c r="K67" s="217">
        <f t="shared" si="29"/>
        <v>0.34237288135593219</v>
      </c>
      <c r="L67" s="217">
        <f t="shared" si="17"/>
        <v>0.10134724033029116</v>
      </c>
      <c r="M67" s="218">
        <f t="shared" si="18"/>
        <v>3.5897435897435895E-2</v>
      </c>
      <c r="N67" s="219">
        <v>7154</v>
      </c>
      <c r="O67" s="228">
        <v>2889</v>
      </c>
      <c r="P67" s="221">
        <f t="shared" si="19"/>
        <v>0.28766304888977395</v>
      </c>
      <c r="Q67" s="222">
        <f t="shared" si="20"/>
        <v>-5.4709832466158237E-2</v>
      </c>
      <c r="R67" s="223">
        <f t="shared" si="21"/>
        <v>0.93250259605399788</v>
      </c>
      <c r="S67" s="224">
        <f t="shared" si="22"/>
        <v>247</v>
      </c>
      <c r="T67" s="225">
        <v>178</v>
      </c>
      <c r="U67" s="225">
        <f t="shared" si="23"/>
        <v>69</v>
      </c>
      <c r="V67" s="225">
        <v>668</v>
      </c>
      <c r="W67" s="231">
        <v>264</v>
      </c>
      <c r="X67" s="226">
        <f t="shared" si="24"/>
        <v>0.2832618025751073</v>
      </c>
      <c r="Y67" s="253">
        <f t="shared" si="25"/>
        <v>-0.18823529411764706</v>
      </c>
    </row>
    <row r="68" spans="1:25" ht="36" x14ac:dyDescent="0.25">
      <c r="A68" s="93">
        <f t="shared" si="27"/>
        <v>27</v>
      </c>
      <c r="B68" s="67">
        <v>4024</v>
      </c>
      <c r="C68" s="210" t="s">
        <v>63</v>
      </c>
      <c r="D68" s="211">
        <f t="shared" si="28"/>
        <v>4410</v>
      </c>
      <c r="E68" s="212">
        <v>4277</v>
      </c>
      <c r="F68" s="213">
        <v>133</v>
      </c>
      <c r="G68" s="214">
        <f t="shared" si="30"/>
        <v>3.0158730158730159E-2</v>
      </c>
      <c r="H68" s="215">
        <f t="shared" ref="H68:H99" si="31">I68+J68</f>
        <v>5364</v>
      </c>
      <c r="I68" s="213">
        <v>3527</v>
      </c>
      <c r="J68" s="216">
        <v>1837</v>
      </c>
      <c r="K68" s="217">
        <f t="shared" si="29"/>
        <v>0.34246830723340793</v>
      </c>
      <c r="L68" s="217">
        <f t="shared" ref="L68:L99" si="32">K68-G68</f>
        <v>0.31230957707467777</v>
      </c>
      <c r="M68" s="218">
        <f t="shared" ref="M68:M101" si="33">(J68-F68)/(J68+F68)</f>
        <v>0.86497461928934005</v>
      </c>
      <c r="N68" s="219">
        <v>9104</v>
      </c>
      <c r="O68" s="220">
        <v>2750</v>
      </c>
      <c r="P68" s="221">
        <f t="shared" ref="P68:P99" si="34">O68/(O68+N68)</f>
        <v>0.23198920195714526</v>
      </c>
      <c r="Q68" s="222">
        <f t="shared" ref="Q68:Q99" si="35">P68-K68</f>
        <v>-0.11047910527626267</v>
      </c>
      <c r="R68" s="223">
        <f t="shared" ref="R68:R101" si="36">(O68-(F68+J68))/O68</f>
        <v>0.28363636363636363</v>
      </c>
      <c r="S68" s="224">
        <f t="shared" ref="S68:S99" si="37">T68+U68</f>
        <v>6170</v>
      </c>
      <c r="T68" s="225">
        <v>3681</v>
      </c>
      <c r="U68" s="225">
        <f t="shared" ref="U68:U104" si="38">W68-F68-J68</f>
        <v>2489</v>
      </c>
      <c r="V68" s="225">
        <v>11485</v>
      </c>
      <c r="W68" s="225">
        <v>4459</v>
      </c>
      <c r="X68" s="226">
        <f t="shared" ref="X68:X99" si="39">W68/(V68+W68)</f>
        <v>0.27966633216256898</v>
      </c>
      <c r="Y68" s="253">
        <f t="shared" ref="Y68:Y103" si="40">(U68-J68)/(U68+J68)</f>
        <v>0.15071659731853906</v>
      </c>
    </row>
    <row r="69" spans="1:25" ht="36" x14ac:dyDescent="0.25">
      <c r="A69" s="93">
        <f t="shared" si="27"/>
        <v>28</v>
      </c>
      <c r="B69" s="69">
        <v>6016</v>
      </c>
      <c r="C69" s="232" t="s">
        <v>110</v>
      </c>
      <c r="D69" s="211">
        <f t="shared" si="28"/>
        <v>2095</v>
      </c>
      <c r="E69" s="212">
        <v>1584</v>
      </c>
      <c r="F69" s="213">
        <v>511</v>
      </c>
      <c r="G69" s="214">
        <f t="shared" si="30"/>
        <v>0.24391408114558472</v>
      </c>
      <c r="H69" s="215">
        <f t="shared" si="31"/>
        <v>2430</v>
      </c>
      <c r="I69" s="213">
        <v>1901</v>
      </c>
      <c r="J69" s="216">
        <v>529</v>
      </c>
      <c r="K69" s="217">
        <f t="shared" si="29"/>
        <v>0.21769547325102881</v>
      </c>
      <c r="L69" s="217">
        <f t="shared" si="32"/>
        <v>-2.6218607894555906E-2</v>
      </c>
      <c r="M69" s="218">
        <f t="shared" si="33"/>
        <v>1.7307692307692309E-2</v>
      </c>
      <c r="N69" s="233">
        <v>4149</v>
      </c>
      <c r="O69" s="234">
        <v>1290</v>
      </c>
      <c r="P69" s="221">
        <f t="shared" si="34"/>
        <v>0.23717595146166576</v>
      </c>
      <c r="Q69" s="222">
        <f t="shared" si="35"/>
        <v>1.9480478210636948E-2</v>
      </c>
      <c r="R69" s="223">
        <f t="shared" si="36"/>
        <v>0.19379844961240311</v>
      </c>
      <c r="S69" s="224">
        <f t="shared" si="37"/>
        <v>2633</v>
      </c>
      <c r="T69" s="225">
        <v>1694</v>
      </c>
      <c r="U69" s="225">
        <f t="shared" si="38"/>
        <v>939</v>
      </c>
      <c r="V69" s="225">
        <v>5179</v>
      </c>
      <c r="W69" s="225">
        <v>1979</v>
      </c>
      <c r="X69" s="226">
        <f t="shared" si="39"/>
        <v>0.27647387538418555</v>
      </c>
      <c r="Y69" s="253">
        <f t="shared" si="40"/>
        <v>0.279291553133515</v>
      </c>
    </row>
    <row r="70" spans="1:25" ht="36" x14ac:dyDescent="0.25">
      <c r="A70" s="93">
        <f t="shared" si="27"/>
        <v>29</v>
      </c>
      <c r="B70" s="67">
        <v>6004</v>
      </c>
      <c r="C70" s="210" t="s">
        <v>102</v>
      </c>
      <c r="D70" s="211">
        <f t="shared" si="28"/>
        <v>683</v>
      </c>
      <c r="E70" s="212">
        <v>664</v>
      </c>
      <c r="F70" s="213">
        <v>19</v>
      </c>
      <c r="G70" s="214">
        <f t="shared" si="30"/>
        <v>2.7818448023426062E-2</v>
      </c>
      <c r="H70" s="215">
        <f t="shared" si="31"/>
        <v>471</v>
      </c>
      <c r="I70" s="213">
        <v>405</v>
      </c>
      <c r="J70" s="216">
        <v>66</v>
      </c>
      <c r="K70" s="217">
        <f t="shared" si="29"/>
        <v>0.14012738853503184</v>
      </c>
      <c r="L70" s="217">
        <f t="shared" si="32"/>
        <v>0.11230894051160578</v>
      </c>
      <c r="M70" s="218">
        <f t="shared" si="33"/>
        <v>0.55294117647058827</v>
      </c>
      <c r="N70" s="219">
        <v>1124</v>
      </c>
      <c r="O70" s="227">
        <v>152</v>
      </c>
      <c r="P70" s="221">
        <f t="shared" si="34"/>
        <v>0.11912225705329153</v>
      </c>
      <c r="Q70" s="222">
        <f t="shared" si="35"/>
        <v>-2.1005131481740311E-2</v>
      </c>
      <c r="R70" s="223">
        <f t="shared" si="36"/>
        <v>0.44078947368421051</v>
      </c>
      <c r="S70" s="224">
        <f t="shared" si="37"/>
        <v>527</v>
      </c>
      <c r="T70" s="225">
        <v>156</v>
      </c>
      <c r="U70" s="225">
        <f t="shared" si="38"/>
        <v>371</v>
      </c>
      <c r="V70" s="225">
        <v>1225</v>
      </c>
      <c r="W70" s="225">
        <v>456</v>
      </c>
      <c r="X70" s="226">
        <f t="shared" si="39"/>
        <v>0.27126710291493161</v>
      </c>
      <c r="Y70" s="253">
        <f t="shared" si="40"/>
        <v>0.69794050343249425</v>
      </c>
    </row>
    <row r="71" spans="1:25" ht="36" x14ac:dyDescent="0.25">
      <c r="A71" s="93">
        <f t="shared" si="27"/>
        <v>30</v>
      </c>
      <c r="B71" s="68">
        <v>5903</v>
      </c>
      <c r="C71" s="210" t="s">
        <v>100</v>
      </c>
      <c r="D71" s="211">
        <f t="shared" si="28"/>
        <v>5480</v>
      </c>
      <c r="E71" s="212">
        <v>4324</v>
      </c>
      <c r="F71" s="213">
        <v>1156</v>
      </c>
      <c r="G71" s="214">
        <f t="shared" si="30"/>
        <v>0.21094890510948905</v>
      </c>
      <c r="H71" s="215">
        <f t="shared" si="31"/>
        <v>4069</v>
      </c>
      <c r="I71" s="213">
        <v>3067</v>
      </c>
      <c r="J71" s="216">
        <v>1002</v>
      </c>
      <c r="K71" s="217">
        <f t="shared" si="29"/>
        <v>0.24625215040550505</v>
      </c>
      <c r="L71" s="217">
        <f t="shared" si="32"/>
        <v>3.5303245296016E-2</v>
      </c>
      <c r="M71" s="218">
        <f t="shared" si="33"/>
        <v>-7.1362372567191842E-2</v>
      </c>
      <c r="N71" s="219">
        <v>8389</v>
      </c>
      <c r="O71" s="228">
        <v>2519</v>
      </c>
      <c r="P71" s="221">
        <f t="shared" si="34"/>
        <v>0.23093142647598094</v>
      </c>
      <c r="Q71" s="222">
        <f t="shared" si="35"/>
        <v>-1.5320723929524105E-2</v>
      </c>
      <c r="R71" s="223">
        <f t="shared" si="36"/>
        <v>0.14331083763398175</v>
      </c>
      <c r="S71" s="224">
        <f t="shared" si="37"/>
        <v>4562</v>
      </c>
      <c r="T71" s="225">
        <v>2894</v>
      </c>
      <c r="U71" s="225">
        <f t="shared" si="38"/>
        <v>1668</v>
      </c>
      <c r="V71" s="225">
        <v>10285</v>
      </c>
      <c r="W71" s="225">
        <v>3826</v>
      </c>
      <c r="X71" s="226">
        <f t="shared" si="39"/>
        <v>0.27113599319679682</v>
      </c>
      <c r="Y71" s="253">
        <f t="shared" si="40"/>
        <v>0.24943820224719102</v>
      </c>
    </row>
    <row r="72" spans="1:25" ht="36" x14ac:dyDescent="0.25">
      <c r="A72" s="93">
        <f t="shared" si="27"/>
        <v>31</v>
      </c>
      <c r="B72" s="68">
        <v>1202</v>
      </c>
      <c r="C72" s="210" t="s">
        <v>23</v>
      </c>
      <c r="D72" s="211">
        <f t="shared" si="28"/>
        <v>2676</v>
      </c>
      <c r="E72" s="212">
        <v>2155</v>
      </c>
      <c r="F72" s="213">
        <v>521</v>
      </c>
      <c r="G72" s="214">
        <f t="shared" si="30"/>
        <v>0.19469357249626307</v>
      </c>
      <c r="H72" s="215">
        <f t="shared" si="31"/>
        <v>3487</v>
      </c>
      <c r="I72" s="213">
        <v>2620</v>
      </c>
      <c r="J72" s="216">
        <v>867</v>
      </c>
      <c r="K72" s="217">
        <f t="shared" si="29"/>
        <v>0.24863779753369658</v>
      </c>
      <c r="L72" s="217">
        <f t="shared" si="32"/>
        <v>5.3944225037433513E-2</v>
      </c>
      <c r="M72" s="218">
        <f t="shared" si="33"/>
        <v>0.24927953890489912</v>
      </c>
      <c r="N72" s="219">
        <v>7154</v>
      </c>
      <c r="O72" s="228">
        <v>2889</v>
      </c>
      <c r="P72" s="221">
        <f t="shared" si="34"/>
        <v>0.28766304888977395</v>
      </c>
      <c r="Q72" s="222">
        <f t="shared" si="35"/>
        <v>3.9025251356077373E-2</v>
      </c>
      <c r="R72" s="223">
        <f t="shared" si="36"/>
        <v>0.51955694011768783</v>
      </c>
      <c r="S72" s="224">
        <f t="shared" si="37"/>
        <v>3813</v>
      </c>
      <c r="T72" s="225">
        <v>2590</v>
      </c>
      <c r="U72" s="225">
        <f t="shared" si="38"/>
        <v>1223</v>
      </c>
      <c r="V72" s="225">
        <v>7365</v>
      </c>
      <c r="W72" s="225">
        <v>2611</v>
      </c>
      <c r="X72" s="226">
        <f t="shared" si="39"/>
        <v>0.26172814755412993</v>
      </c>
      <c r="Y72" s="253">
        <f t="shared" si="40"/>
        <v>0.17033492822966506</v>
      </c>
    </row>
    <row r="73" spans="1:25" ht="36" x14ac:dyDescent="0.25">
      <c r="A73" s="93">
        <f t="shared" si="27"/>
        <v>32</v>
      </c>
      <c r="B73" s="235">
        <v>3501</v>
      </c>
      <c r="C73" s="210" t="s">
        <v>54</v>
      </c>
      <c r="D73" s="211">
        <f t="shared" si="28"/>
        <v>6033</v>
      </c>
      <c r="E73" s="212">
        <v>4792</v>
      </c>
      <c r="F73" s="213">
        <v>1241</v>
      </c>
      <c r="G73" s="214">
        <f t="shared" si="30"/>
        <v>0.20570197248466765</v>
      </c>
      <c r="H73" s="215">
        <f t="shared" si="31"/>
        <v>4740</v>
      </c>
      <c r="I73" s="213">
        <v>3600</v>
      </c>
      <c r="J73" s="216">
        <v>1140</v>
      </c>
      <c r="K73" s="217">
        <f t="shared" si="29"/>
        <v>0.24050632911392406</v>
      </c>
      <c r="L73" s="217">
        <f t="shared" si="32"/>
        <v>3.4804356629256405E-2</v>
      </c>
      <c r="M73" s="218">
        <f t="shared" si="33"/>
        <v>-4.241915161696766E-2</v>
      </c>
      <c r="N73" s="219">
        <v>9683</v>
      </c>
      <c r="O73" s="236">
        <v>2807</v>
      </c>
      <c r="P73" s="221">
        <f t="shared" si="34"/>
        <v>0.22473979183346676</v>
      </c>
      <c r="Q73" s="222">
        <f t="shared" si="35"/>
        <v>-1.5766537280457293E-2</v>
      </c>
      <c r="R73" s="223">
        <f t="shared" si="36"/>
        <v>0.15176344852155327</v>
      </c>
      <c r="S73" s="224">
        <f t="shared" si="37"/>
        <v>5189</v>
      </c>
      <c r="T73" s="225">
        <v>3464</v>
      </c>
      <c r="U73" s="225">
        <f t="shared" si="38"/>
        <v>1725</v>
      </c>
      <c r="V73" s="225">
        <v>11856</v>
      </c>
      <c r="W73" s="225">
        <v>4106</v>
      </c>
      <c r="X73" s="226">
        <f t="shared" si="39"/>
        <v>0.25723593534644779</v>
      </c>
      <c r="Y73" s="253">
        <f t="shared" si="40"/>
        <v>0.20418848167539266</v>
      </c>
    </row>
    <row r="74" spans="1:25" ht="36" x14ac:dyDescent="0.25">
      <c r="A74" s="93">
        <f t="shared" si="27"/>
        <v>33</v>
      </c>
      <c r="B74" s="66">
        <v>4022</v>
      </c>
      <c r="C74" s="210" t="s">
        <v>61</v>
      </c>
      <c r="D74" s="211">
        <f t="shared" si="28"/>
        <v>1324</v>
      </c>
      <c r="E74" s="212">
        <v>1186</v>
      </c>
      <c r="F74" s="213">
        <v>138</v>
      </c>
      <c r="G74" s="214">
        <f t="shared" si="30"/>
        <v>0.10422960725075529</v>
      </c>
      <c r="H74" s="215">
        <f t="shared" si="31"/>
        <v>1395</v>
      </c>
      <c r="I74" s="213">
        <v>1090</v>
      </c>
      <c r="J74" s="216">
        <v>305</v>
      </c>
      <c r="K74" s="217">
        <f t="shared" si="29"/>
        <v>0.21863799283154123</v>
      </c>
      <c r="L74" s="217">
        <f t="shared" si="32"/>
        <v>0.11440838558078593</v>
      </c>
      <c r="M74" s="218">
        <f t="shared" si="33"/>
        <v>0.37697516930022573</v>
      </c>
      <c r="N74" s="229">
        <v>2457</v>
      </c>
      <c r="O74" s="230">
        <v>653</v>
      </c>
      <c r="P74" s="221">
        <f t="shared" si="34"/>
        <v>0.20996784565916399</v>
      </c>
      <c r="Q74" s="222">
        <f t="shared" si="35"/>
        <v>-8.6701471723772405E-3</v>
      </c>
      <c r="R74" s="223">
        <f t="shared" si="36"/>
        <v>0.32159264931087289</v>
      </c>
      <c r="S74" s="224">
        <f t="shared" si="37"/>
        <v>1383</v>
      </c>
      <c r="T74" s="225">
        <v>785</v>
      </c>
      <c r="U74" s="225">
        <f t="shared" si="38"/>
        <v>598</v>
      </c>
      <c r="V74" s="225">
        <v>3061</v>
      </c>
      <c r="W74" s="225">
        <v>1041</v>
      </c>
      <c r="X74" s="226">
        <f t="shared" si="39"/>
        <v>0.25377864456362748</v>
      </c>
      <c r="Y74" s="253">
        <f t="shared" si="40"/>
        <v>0.32447397563676633</v>
      </c>
    </row>
    <row r="75" spans="1:25" ht="36" x14ac:dyDescent="0.25">
      <c r="A75" s="93">
        <f t="shared" ref="A75:A104" si="41">A74+1</f>
        <v>34</v>
      </c>
      <c r="B75" s="67">
        <v>502</v>
      </c>
      <c r="C75" s="210" t="s">
        <v>16</v>
      </c>
      <c r="D75" s="211">
        <f t="shared" si="28"/>
        <v>591</v>
      </c>
      <c r="E75" s="212">
        <v>591</v>
      </c>
      <c r="F75" s="213">
        <v>0</v>
      </c>
      <c r="G75" s="214">
        <f t="shared" si="30"/>
        <v>0</v>
      </c>
      <c r="H75" s="215">
        <f t="shared" si="31"/>
        <v>637</v>
      </c>
      <c r="I75" s="213">
        <v>476</v>
      </c>
      <c r="J75" s="216">
        <v>161</v>
      </c>
      <c r="K75" s="217">
        <f t="shared" si="29"/>
        <v>0.25274725274725274</v>
      </c>
      <c r="L75" s="217">
        <f t="shared" si="32"/>
        <v>0.25274725274725274</v>
      </c>
      <c r="M75" s="218">
        <f t="shared" si="33"/>
        <v>1</v>
      </c>
      <c r="N75" s="219">
        <v>1232</v>
      </c>
      <c r="O75" s="227">
        <v>228</v>
      </c>
      <c r="P75" s="221">
        <f t="shared" si="34"/>
        <v>0.15616438356164383</v>
      </c>
      <c r="Q75" s="222">
        <f t="shared" si="35"/>
        <v>-9.6582869185608905E-2</v>
      </c>
      <c r="R75" s="223">
        <f t="shared" si="36"/>
        <v>0.29385964912280704</v>
      </c>
      <c r="S75" s="224">
        <f t="shared" si="37"/>
        <v>710</v>
      </c>
      <c r="T75" s="225">
        <v>399</v>
      </c>
      <c r="U75" s="225">
        <f t="shared" si="38"/>
        <v>311</v>
      </c>
      <c r="V75" s="225">
        <v>1466</v>
      </c>
      <c r="W75" s="225">
        <v>472</v>
      </c>
      <c r="X75" s="226">
        <f t="shared" si="39"/>
        <v>0.2435500515995872</v>
      </c>
      <c r="Y75" s="253">
        <f t="shared" si="40"/>
        <v>0.31779661016949151</v>
      </c>
    </row>
    <row r="76" spans="1:25" ht="36" x14ac:dyDescent="0.25">
      <c r="A76" s="93">
        <f t="shared" si="41"/>
        <v>35</v>
      </c>
      <c r="B76" s="69">
        <v>5716</v>
      </c>
      <c r="C76" s="210" t="s">
        <v>97</v>
      </c>
      <c r="D76" s="211">
        <f t="shared" si="28"/>
        <v>3353</v>
      </c>
      <c r="E76" s="212">
        <v>2840</v>
      </c>
      <c r="F76" s="213">
        <v>513</v>
      </c>
      <c r="G76" s="214">
        <f t="shared" si="30"/>
        <v>0.15299731583656426</v>
      </c>
      <c r="H76" s="215">
        <f t="shared" si="31"/>
        <v>2870</v>
      </c>
      <c r="I76" s="213">
        <v>2201</v>
      </c>
      <c r="J76" s="216">
        <v>669</v>
      </c>
      <c r="K76" s="217">
        <f t="shared" si="29"/>
        <v>0.23310104529616724</v>
      </c>
      <c r="L76" s="217">
        <f t="shared" si="32"/>
        <v>8.0103729459602979E-2</v>
      </c>
      <c r="M76" s="218">
        <f t="shared" si="33"/>
        <v>0.13197969543147209</v>
      </c>
      <c r="N76" s="233">
        <v>5771</v>
      </c>
      <c r="O76" s="234">
        <v>1455</v>
      </c>
      <c r="P76" s="221">
        <f t="shared" si="34"/>
        <v>0.20135621367284806</v>
      </c>
      <c r="Q76" s="222">
        <f t="shared" si="35"/>
        <v>-3.1744831623319175E-2</v>
      </c>
      <c r="R76" s="223">
        <f t="shared" si="36"/>
        <v>0.18762886597938144</v>
      </c>
      <c r="S76" s="224">
        <f t="shared" si="37"/>
        <v>2860</v>
      </c>
      <c r="T76" s="225">
        <v>1914</v>
      </c>
      <c r="U76" s="225">
        <f t="shared" si="38"/>
        <v>946</v>
      </c>
      <c r="V76" s="225">
        <v>6955</v>
      </c>
      <c r="W76" s="225">
        <v>2128</v>
      </c>
      <c r="X76" s="226">
        <f t="shared" si="39"/>
        <v>0.23428382692942859</v>
      </c>
      <c r="Y76" s="253">
        <f t="shared" si="40"/>
        <v>0.17151702786377709</v>
      </c>
    </row>
    <row r="77" spans="1:25" ht="36" x14ac:dyDescent="0.25">
      <c r="A77" s="93">
        <f t="shared" si="41"/>
        <v>36</v>
      </c>
      <c r="B77" s="68">
        <v>701</v>
      </c>
      <c r="C77" s="210" t="s">
        <v>18</v>
      </c>
      <c r="D77" s="211">
        <f t="shared" si="28"/>
        <v>4021</v>
      </c>
      <c r="E77" s="212">
        <v>3500</v>
      </c>
      <c r="F77" s="213">
        <v>521</v>
      </c>
      <c r="G77" s="214">
        <f t="shared" si="30"/>
        <v>0.129569758766476</v>
      </c>
      <c r="H77" s="215">
        <f t="shared" si="31"/>
        <v>3924</v>
      </c>
      <c r="I77" s="213">
        <v>2900</v>
      </c>
      <c r="J77" s="216">
        <v>1024</v>
      </c>
      <c r="K77" s="217">
        <f t="shared" si="29"/>
        <v>0.26095820591233437</v>
      </c>
      <c r="L77" s="217">
        <f t="shared" si="32"/>
        <v>0.13138844714585837</v>
      </c>
      <c r="M77" s="218">
        <f t="shared" si="33"/>
        <v>0.32556634304207122</v>
      </c>
      <c r="N77" s="219">
        <v>7154</v>
      </c>
      <c r="O77" s="228">
        <v>2889</v>
      </c>
      <c r="P77" s="221">
        <f t="shared" si="34"/>
        <v>0.28766304888977395</v>
      </c>
      <c r="Q77" s="222">
        <f t="shared" si="35"/>
        <v>2.670484297743958E-2</v>
      </c>
      <c r="R77" s="223">
        <f t="shared" si="36"/>
        <v>0.46521287642782971</v>
      </c>
      <c r="S77" s="224">
        <f t="shared" si="37"/>
        <v>6372</v>
      </c>
      <c r="T77" s="225">
        <v>4600</v>
      </c>
      <c r="U77" s="225">
        <f t="shared" si="38"/>
        <v>1772</v>
      </c>
      <c r="V77" s="225">
        <v>11000</v>
      </c>
      <c r="W77" s="225">
        <v>3317</v>
      </c>
      <c r="X77" s="226">
        <f t="shared" si="39"/>
        <v>0.23168261507299015</v>
      </c>
      <c r="Y77" s="253">
        <f t="shared" si="40"/>
        <v>0.26752503576537912</v>
      </c>
    </row>
    <row r="78" spans="1:25" ht="36" x14ac:dyDescent="0.25">
      <c r="A78" s="93">
        <f t="shared" si="41"/>
        <v>37</v>
      </c>
      <c r="B78" s="68">
        <v>5201</v>
      </c>
      <c r="C78" s="210" t="s">
        <v>81</v>
      </c>
      <c r="D78" s="211">
        <f t="shared" si="28"/>
        <v>4833</v>
      </c>
      <c r="E78" s="212">
        <v>3500</v>
      </c>
      <c r="F78" s="213">
        <v>1333</v>
      </c>
      <c r="G78" s="214">
        <f t="shared" si="30"/>
        <v>0.27581212497413615</v>
      </c>
      <c r="H78" s="215">
        <f t="shared" si="31"/>
        <v>4773</v>
      </c>
      <c r="I78" s="213">
        <v>4106</v>
      </c>
      <c r="J78" s="216">
        <v>667</v>
      </c>
      <c r="K78" s="217">
        <f t="shared" si="29"/>
        <v>0.13974439555834905</v>
      </c>
      <c r="L78" s="217">
        <f t="shared" si="32"/>
        <v>-0.1360677294157871</v>
      </c>
      <c r="M78" s="218">
        <f t="shared" si="33"/>
        <v>-0.33300000000000002</v>
      </c>
      <c r="N78" s="219">
        <v>9442</v>
      </c>
      <c r="O78" s="228">
        <v>2283</v>
      </c>
      <c r="P78" s="221">
        <f t="shared" si="34"/>
        <v>0.19471215351812365</v>
      </c>
      <c r="Q78" s="222">
        <f t="shared" si="35"/>
        <v>5.4967757959774599E-2</v>
      </c>
      <c r="R78" s="223">
        <f t="shared" si="36"/>
        <v>0.12395970214629873</v>
      </c>
      <c r="S78" s="224">
        <f t="shared" si="37"/>
        <v>5273</v>
      </c>
      <c r="T78" s="225">
        <v>3861</v>
      </c>
      <c r="U78" s="225">
        <f t="shared" si="38"/>
        <v>1412</v>
      </c>
      <c r="V78" s="225">
        <v>11467</v>
      </c>
      <c r="W78" s="225">
        <v>3412</v>
      </c>
      <c r="X78" s="226">
        <f t="shared" si="39"/>
        <v>0.22931648632300558</v>
      </c>
      <c r="Y78" s="253">
        <f t="shared" si="40"/>
        <v>0.35834535834535836</v>
      </c>
    </row>
    <row r="79" spans="1:25" ht="36" x14ac:dyDescent="0.25">
      <c r="A79" s="93">
        <f t="shared" si="41"/>
        <v>38</v>
      </c>
      <c r="B79" s="67">
        <v>5501</v>
      </c>
      <c r="C79" s="210" t="s">
        <v>88</v>
      </c>
      <c r="D79" s="211">
        <f t="shared" si="28"/>
        <v>4351</v>
      </c>
      <c r="E79" s="212">
        <v>3556</v>
      </c>
      <c r="F79" s="213">
        <v>795</v>
      </c>
      <c r="G79" s="214">
        <f t="shared" si="30"/>
        <v>0.18271661686968513</v>
      </c>
      <c r="H79" s="215">
        <f t="shared" si="31"/>
        <v>2880</v>
      </c>
      <c r="I79" s="213">
        <v>2405</v>
      </c>
      <c r="J79" s="216">
        <v>475</v>
      </c>
      <c r="K79" s="217">
        <f t="shared" si="29"/>
        <v>0.16493055555555555</v>
      </c>
      <c r="L79" s="217">
        <f t="shared" si="32"/>
        <v>-1.7786061314129575E-2</v>
      </c>
      <c r="M79" s="218">
        <f t="shared" si="33"/>
        <v>-0.25196850393700787</v>
      </c>
      <c r="N79" s="219">
        <v>6487</v>
      </c>
      <c r="O79" s="227">
        <v>1489</v>
      </c>
      <c r="P79" s="221">
        <f t="shared" si="34"/>
        <v>0.18668505516549649</v>
      </c>
      <c r="Q79" s="222">
        <f t="shared" si="35"/>
        <v>2.1754499609940942E-2</v>
      </c>
      <c r="R79" s="223">
        <f t="shared" si="36"/>
        <v>0.14707857622565479</v>
      </c>
      <c r="S79" s="224">
        <f t="shared" si="37"/>
        <v>3487</v>
      </c>
      <c r="T79" s="225">
        <v>2417</v>
      </c>
      <c r="U79" s="225">
        <f t="shared" si="38"/>
        <v>1070</v>
      </c>
      <c r="V79" s="225">
        <v>8378</v>
      </c>
      <c r="W79" s="225">
        <v>2340</v>
      </c>
      <c r="X79" s="226">
        <f t="shared" si="39"/>
        <v>0.21832431423773091</v>
      </c>
      <c r="Y79" s="253">
        <f t="shared" si="40"/>
        <v>0.38511326860841422</v>
      </c>
    </row>
    <row r="80" spans="1:25" ht="48" x14ac:dyDescent="0.25">
      <c r="A80" s="93">
        <f t="shared" si="41"/>
        <v>39</v>
      </c>
      <c r="B80" s="69">
        <v>5702</v>
      </c>
      <c r="C80" s="210" t="s">
        <v>92</v>
      </c>
      <c r="D80" s="211">
        <f t="shared" si="28"/>
        <v>5317</v>
      </c>
      <c r="E80" s="212">
        <v>4429</v>
      </c>
      <c r="F80" s="213">
        <v>888</v>
      </c>
      <c r="G80" s="214">
        <f t="shared" si="30"/>
        <v>0.16701147263494451</v>
      </c>
      <c r="H80" s="215">
        <f t="shared" si="31"/>
        <v>2974</v>
      </c>
      <c r="I80" s="213">
        <v>2186</v>
      </c>
      <c r="J80" s="216">
        <v>788</v>
      </c>
      <c r="K80" s="217">
        <f t="shared" si="29"/>
        <v>0.26496301277740419</v>
      </c>
      <c r="L80" s="217">
        <f t="shared" si="32"/>
        <v>9.7951540142459687E-2</v>
      </c>
      <c r="M80" s="218">
        <f t="shared" si="33"/>
        <v>-5.9665871121718374E-2</v>
      </c>
      <c r="N80" s="233">
        <v>7335</v>
      </c>
      <c r="O80" s="234">
        <v>1966</v>
      </c>
      <c r="P80" s="221">
        <f t="shared" si="34"/>
        <v>0.21137512095473604</v>
      </c>
      <c r="Q80" s="222">
        <f t="shared" si="35"/>
        <v>-5.3587891822668154E-2</v>
      </c>
      <c r="R80" s="223">
        <f t="shared" si="36"/>
        <v>0.14750762970498474</v>
      </c>
      <c r="S80" s="224">
        <f t="shared" si="37"/>
        <v>4831</v>
      </c>
      <c r="T80" s="225">
        <v>3663</v>
      </c>
      <c r="U80" s="225">
        <f t="shared" si="38"/>
        <v>1168</v>
      </c>
      <c r="V80" s="225">
        <v>10278</v>
      </c>
      <c r="W80" s="225">
        <v>2844</v>
      </c>
      <c r="X80" s="226">
        <f t="shared" si="39"/>
        <v>0.2167352537722908</v>
      </c>
      <c r="Y80" s="253">
        <f t="shared" si="40"/>
        <v>0.19427402862985685</v>
      </c>
    </row>
    <row r="81" spans="1:25" ht="36" x14ac:dyDescent="0.25">
      <c r="A81" s="93">
        <f t="shared" si="41"/>
        <v>40</v>
      </c>
      <c r="B81" s="68">
        <v>5902</v>
      </c>
      <c r="C81" s="210" t="s">
        <v>99</v>
      </c>
      <c r="D81" s="211">
        <f t="shared" si="28"/>
        <v>6145</v>
      </c>
      <c r="E81" s="212">
        <v>5307</v>
      </c>
      <c r="F81" s="213">
        <v>838</v>
      </c>
      <c r="G81" s="214">
        <f t="shared" si="30"/>
        <v>0.13637103336045567</v>
      </c>
      <c r="H81" s="215">
        <f t="shared" si="31"/>
        <v>4791</v>
      </c>
      <c r="I81" s="213">
        <v>3879</v>
      </c>
      <c r="J81" s="216">
        <v>912</v>
      </c>
      <c r="K81" s="217">
        <f t="shared" si="29"/>
        <v>0.19035691922354414</v>
      </c>
      <c r="L81" s="217">
        <f t="shared" si="32"/>
        <v>5.3985885863088473E-2</v>
      </c>
      <c r="M81" s="218">
        <f t="shared" si="33"/>
        <v>4.2285714285714288E-2</v>
      </c>
      <c r="N81" s="219">
        <v>10349</v>
      </c>
      <c r="O81" s="228">
        <v>2251</v>
      </c>
      <c r="P81" s="221">
        <f t="shared" si="34"/>
        <v>0.17865079365079364</v>
      </c>
      <c r="Q81" s="222">
        <f t="shared" si="35"/>
        <v>-1.1706125572750498E-2</v>
      </c>
      <c r="R81" s="223">
        <f t="shared" si="36"/>
        <v>0.22256774766770324</v>
      </c>
      <c r="S81" s="224">
        <f t="shared" si="37"/>
        <v>5333</v>
      </c>
      <c r="T81" s="225">
        <v>3572</v>
      </c>
      <c r="U81" s="225">
        <f t="shared" si="38"/>
        <v>1761</v>
      </c>
      <c r="V81" s="225">
        <v>12758</v>
      </c>
      <c r="W81" s="225">
        <v>3511</v>
      </c>
      <c r="X81" s="226">
        <f t="shared" si="39"/>
        <v>0.21580920769561743</v>
      </c>
      <c r="Y81" s="253">
        <f t="shared" si="40"/>
        <v>0.31762065095398428</v>
      </c>
    </row>
    <row r="82" spans="1:25" ht="36" x14ac:dyDescent="0.25">
      <c r="A82" s="93">
        <f t="shared" si="41"/>
        <v>41</v>
      </c>
      <c r="B82" s="67">
        <v>5601</v>
      </c>
      <c r="C82" s="210" t="s">
        <v>89</v>
      </c>
      <c r="D82" s="211">
        <f t="shared" si="28"/>
        <v>3265</v>
      </c>
      <c r="E82" s="212">
        <v>2703</v>
      </c>
      <c r="F82" s="213">
        <v>562</v>
      </c>
      <c r="G82" s="214">
        <f t="shared" si="30"/>
        <v>0.17212863705972434</v>
      </c>
      <c r="H82" s="215">
        <f t="shared" si="31"/>
        <v>2582</v>
      </c>
      <c r="I82" s="213">
        <v>2012</v>
      </c>
      <c r="J82" s="216">
        <v>570</v>
      </c>
      <c r="K82" s="217">
        <f t="shared" si="29"/>
        <v>0.22075910147172734</v>
      </c>
      <c r="L82" s="217">
        <f t="shared" si="32"/>
        <v>4.8630464412002999E-2</v>
      </c>
      <c r="M82" s="218">
        <f t="shared" si="33"/>
        <v>7.0671378091872791E-3</v>
      </c>
      <c r="N82" s="219">
        <v>5387</v>
      </c>
      <c r="O82" s="227">
        <v>1331</v>
      </c>
      <c r="P82" s="221">
        <f t="shared" si="34"/>
        <v>0.19812444179815422</v>
      </c>
      <c r="Q82" s="222">
        <f t="shared" si="35"/>
        <v>-2.2634659673573115E-2</v>
      </c>
      <c r="R82" s="223">
        <f t="shared" si="36"/>
        <v>0.14951164537941397</v>
      </c>
      <c r="S82" s="224">
        <f t="shared" si="37"/>
        <v>2632</v>
      </c>
      <c r="T82" s="225">
        <v>1961</v>
      </c>
      <c r="U82" s="225">
        <f t="shared" si="38"/>
        <v>671</v>
      </c>
      <c r="V82" s="225">
        <v>6676</v>
      </c>
      <c r="W82" s="225">
        <v>1803</v>
      </c>
      <c r="X82" s="226">
        <f t="shared" si="39"/>
        <v>0.21264300035381531</v>
      </c>
      <c r="Y82" s="253">
        <f t="shared" si="40"/>
        <v>8.1385979049153914E-2</v>
      </c>
    </row>
    <row r="83" spans="1:25" ht="36" x14ac:dyDescent="0.25">
      <c r="A83" s="93">
        <f t="shared" si="41"/>
        <v>42</v>
      </c>
      <c r="B83" s="66">
        <v>4004</v>
      </c>
      <c r="C83" s="210" t="s">
        <v>57</v>
      </c>
      <c r="D83" s="211">
        <f t="shared" si="28"/>
        <v>199</v>
      </c>
      <c r="E83" s="212">
        <v>191</v>
      </c>
      <c r="F83" s="213">
        <v>8</v>
      </c>
      <c r="G83" s="214">
        <f t="shared" si="30"/>
        <v>4.0201005025125629E-2</v>
      </c>
      <c r="H83" s="215">
        <f t="shared" si="31"/>
        <v>169</v>
      </c>
      <c r="I83" s="213">
        <v>169</v>
      </c>
      <c r="J83" s="216">
        <v>0</v>
      </c>
      <c r="K83" s="217">
        <f t="shared" si="29"/>
        <v>0</v>
      </c>
      <c r="L83" s="217">
        <f t="shared" si="32"/>
        <v>-4.0201005025125629E-2</v>
      </c>
      <c r="M83" s="218">
        <f t="shared" si="33"/>
        <v>-1</v>
      </c>
      <c r="N83" s="229">
        <v>380</v>
      </c>
      <c r="O83" s="230">
        <v>162</v>
      </c>
      <c r="P83" s="221">
        <f t="shared" si="34"/>
        <v>0.2988929889298893</v>
      </c>
      <c r="Q83" s="222">
        <f t="shared" si="35"/>
        <v>0.2988929889298893</v>
      </c>
      <c r="R83" s="223">
        <f t="shared" si="36"/>
        <v>0.95061728395061729</v>
      </c>
      <c r="S83" s="224">
        <f t="shared" si="37"/>
        <v>159</v>
      </c>
      <c r="T83" s="225">
        <v>60</v>
      </c>
      <c r="U83" s="225">
        <f t="shared" si="38"/>
        <v>99</v>
      </c>
      <c r="V83" s="225">
        <v>420</v>
      </c>
      <c r="W83" s="225">
        <v>107</v>
      </c>
      <c r="X83" s="226">
        <f t="shared" si="39"/>
        <v>0.20303605313092979</v>
      </c>
      <c r="Y83" s="253">
        <f t="shared" si="40"/>
        <v>1</v>
      </c>
    </row>
    <row r="84" spans="1:25" ht="36" x14ac:dyDescent="0.25">
      <c r="A84" s="93">
        <f t="shared" si="41"/>
        <v>43</v>
      </c>
      <c r="B84" s="67">
        <v>5606</v>
      </c>
      <c r="C84" s="210" t="s">
        <v>91</v>
      </c>
      <c r="D84" s="211">
        <f t="shared" si="28"/>
        <v>95</v>
      </c>
      <c r="E84" s="212">
        <v>95</v>
      </c>
      <c r="F84" s="213">
        <v>0</v>
      </c>
      <c r="G84" s="214">
        <f t="shared" si="30"/>
        <v>0</v>
      </c>
      <c r="H84" s="215">
        <f t="shared" si="31"/>
        <v>144</v>
      </c>
      <c r="I84" s="213">
        <v>118</v>
      </c>
      <c r="J84" s="216">
        <v>26</v>
      </c>
      <c r="K84" s="217">
        <f t="shared" si="29"/>
        <v>0.18055555555555555</v>
      </c>
      <c r="L84" s="217">
        <f t="shared" si="32"/>
        <v>0.18055555555555555</v>
      </c>
      <c r="M84" s="218">
        <f t="shared" si="33"/>
        <v>1</v>
      </c>
      <c r="N84" s="219">
        <v>244</v>
      </c>
      <c r="O84" s="227">
        <v>49</v>
      </c>
      <c r="P84" s="221">
        <f t="shared" si="34"/>
        <v>0.16723549488054607</v>
      </c>
      <c r="Q84" s="222">
        <f t="shared" si="35"/>
        <v>-1.3320060675009487E-2</v>
      </c>
      <c r="R84" s="223">
        <f t="shared" si="36"/>
        <v>0.46938775510204084</v>
      </c>
      <c r="S84" s="224">
        <f t="shared" si="37"/>
        <v>160</v>
      </c>
      <c r="T84" s="225">
        <v>105</v>
      </c>
      <c r="U84" s="225">
        <f t="shared" si="38"/>
        <v>55</v>
      </c>
      <c r="V84" s="225">
        <v>318</v>
      </c>
      <c r="W84" s="225">
        <v>81</v>
      </c>
      <c r="X84" s="226">
        <f t="shared" si="39"/>
        <v>0.20300751879699247</v>
      </c>
      <c r="Y84" s="253">
        <f t="shared" si="40"/>
        <v>0.35802469135802467</v>
      </c>
    </row>
    <row r="85" spans="1:25" ht="36" x14ac:dyDescent="0.25">
      <c r="A85" s="93">
        <f t="shared" si="41"/>
        <v>44</v>
      </c>
      <c r="B85" s="68">
        <v>5206</v>
      </c>
      <c r="C85" s="210" t="s">
        <v>83</v>
      </c>
      <c r="D85" s="211">
        <f t="shared" ref="D85:D103" si="42">E85+F85</f>
        <v>23</v>
      </c>
      <c r="E85" s="212">
        <v>20</v>
      </c>
      <c r="F85" s="213">
        <v>3</v>
      </c>
      <c r="G85" s="214">
        <f t="shared" si="30"/>
        <v>0.13043478260869565</v>
      </c>
      <c r="H85" s="215">
        <f t="shared" si="31"/>
        <v>32</v>
      </c>
      <c r="I85" s="213">
        <v>28</v>
      </c>
      <c r="J85" s="216">
        <v>4</v>
      </c>
      <c r="K85" s="217">
        <f t="shared" si="29"/>
        <v>0.125</v>
      </c>
      <c r="L85" s="217">
        <f t="shared" si="32"/>
        <v>-5.4347826086956486E-3</v>
      </c>
      <c r="M85" s="218">
        <f t="shared" si="33"/>
        <v>0.14285714285714285</v>
      </c>
      <c r="N85" s="219">
        <v>54</v>
      </c>
      <c r="O85" s="228">
        <v>9</v>
      </c>
      <c r="P85" s="221">
        <f t="shared" si="34"/>
        <v>0.14285714285714285</v>
      </c>
      <c r="Q85" s="222">
        <f t="shared" si="35"/>
        <v>1.7857142857142849E-2</v>
      </c>
      <c r="R85" s="223">
        <f t="shared" si="36"/>
        <v>0.22222222222222221</v>
      </c>
      <c r="S85" s="224">
        <f t="shared" si="37"/>
        <v>19</v>
      </c>
      <c r="T85" s="225">
        <v>11</v>
      </c>
      <c r="U85" s="225">
        <f t="shared" si="38"/>
        <v>8</v>
      </c>
      <c r="V85" s="225">
        <v>59</v>
      </c>
      <c r="W85" s="225">
        <v>15</v>
      </c>
      <c r="X85" s="226">
        <f t="shared" si="39"/>
        <v>0.20270270270270271</v>
      </c>
      <c r="Y85" s="253">
        <f t="shared" si="40"/>
        <v>0.33333333333333331</v>
      </c>
    </row>
    <row r="86" spans="1:25" ht="36" x14ac:dyDescent="0.25">
      <c r="A86" s="93">
        <f t="shared" si="41"/>
        <v>45</v>
      </c>
      <c r="B86" s="69">
        <v>5721</v>
      </c>
      <c r="C86" s="210" t="s">
        <v>98</v>
      </c>
      <c r="D86" s="211">
        <f t="shared" si="42"/>
        <v>6576</v>
      </c>
      <c r="E86" s="212">
        <v>5946</v>
      </c>
      <c r="F86" s="213">
        <v>630</v>
      </c>
      <c r="G86" s="214">
        <f t="shared" si="30"/>
        <v>9.5802919708029191E-2</v>
      </c>
      <c r="H86" s="215">
        <f t="shared" si="31"/>
        <v>5038</v>
      </c>
      <c r="I86" s="213">
        <v>4189</v>
      </c>
      <c r="J86" s="216">
        <v>849</v>
      </c>
      <c r="K86" s="217">
        <f t="shared" si="29"/>
        <v>0.16851925367209211</v>
      </c>
      <c r="L86" s="217">
        <f t="shared" si="32"/>
        <v>7.2716333964062921E-2</v>
      </c>
      <c r="M86" s="218">
        <f t="shared" si="33"/>
        <v>0.14807302231237324</v>
      </c>
      <c r="N86" s="233">
        <v>11531</v>
      </c>
      <c r="O86" s="234">
        <v>2234</v>
      </c>
      <c r="P86" s="221">
        <f t="shared" si="34"/>
        <v>0.16229567744278969</v>
      </c>
      <c r="Q86" s="222">
        <f t="shared" si="35"/>
        <v>-6.2235762293024188E-3</v>
      </c>
      <c r="R86" s="223">
        <f t="shared" si="36"/>
        <v>0.33795881826320501</v>
      </c>
      <c r="S86" s="224">
        <f t="shared" si="37"/>
        <v>5733</v>
      </c>
      <c r="T86" s="225">
        <v>3736</v>
      </c>
      <c r="U86" s="225">
        <f t="shared" si="38"/>
        <v>1997</v>
      </c>
      <c r="V86" s="225">
        <v>13871</v>
      </c>
      <c r="W86" s="225">
        <v>3476</v>
      </c>
      <c r="X86" s="226">
        <f t="shared" si="39"/>
        <v>0.20038046924540268</v>
      </c>
      <c r="Y86" s="253">
        <f t="shared" si="40"/>
        <v>0.40337315530569218</v>
      </c>
    </row>
    <row r="87" spans="1:25" ht="36" x14ac:dyDescent="0.25">
      <c r="A87" s="93">
        <f t="shared" si="41"/>
        <v>46</v>
      </c>
      <c r="B87" s="67">
        <v>5113</v>
      </c>
      <c r="C87" s="210" t="s">
        <v>80</v>
      </c>
      <c r="D87" s="211">
        <f t="shared" si="42"/>
        <v>5824</v>
      </c>
      <c r="E87" s="212">
        <v>5184</v>
      </c>
      <c r="F87" s="213">
        <v>640</v>
      </c>
      <c r="G87" s="214">
        <f t="shared" si="30"/>
        <v>0.10989010989010989</v>
      </c>
      <c r="H87" s="215">
        <f t="shared" si="31"/>
        <v>4185</v>
      </c>
      <c r="I87" s="213">
        <v>3437</v>
      </c>
      <c r="J87" s="216">
        <v>748</v>
      </c>
      <c r="K87" s="217">
        <f t="shared" si="29"/>
        <v>0.17873357228195938</v>
      </c>
      <c r="L87" s="217">
        <f t="shared" si="32"/>
        <v>6.8843462391849491E-2</v>
      </c>
      <c r="M87" s="218">
        <f t="shared" si="33"/>
        <v>7.7809798270893377E-2</v>
      </c>
      <c r="N87" s="219">
        <v>9489</v>
      </c>
      <c r="O87" s="227">
        <v>1677</v>
      </c>
      <c r="P87" s="221">
        <f t="shared" si="34"/>
        <v>0.15018807092960773</v>
      </c>
      <c r="Q87" s="222">
        <f t="shared" si="35"/>
        <v>-2.8545501352351649E-2</v>
      </c>
      <c r="R87" s="223">
        <f t="shared" si="36"/>
        <v>0.17233154442456769</v>
      </c>
      <c r="S87" s="224">
        <f t="shared" si="37"/>
        <v>5145</v>
      </c>
      <c r="T87" s="225">
        <v>3500</v>
      </c>
      <c r="U87" s="225">
        <f t="shared" si="38"/>
        <v>1645</v>
      </c>
      <c r="V87" s="225">
        <v>12121</v>
      </c>
      <c r="W87" s="225">
        <v>3033</v>
      </c>
      <c r="X87" s="226">
        <f t="shared" si="39"/>
        <v>0.20014517619110467</v>
      </c>
      <c r="Y87" s="253">
        <f t="shared" si="40"/>
        <v>0.37484329293773505</v>
      </c>
    </row>
    <row r="88" spans="1:25" ht="36" x14ac:dyDescent="0.25">
      <c r="A88" s="93">
        <f t="shared" si="41"/>
        <v>47</v>
      </c>
      <c r="B88" s="68">
        <v>602</v>
      </c>
      <c r="C88" s="210" t="s">
        <v>17</v>
      </c>
      <c r="D88" s="211">
        <f t="shared" si="42"/>
        <v>1074</v>
      </c>
      <c r="E88" s="212">
        <v>1055</v>
      </c>
      <c r="F88" s="213">
        <v>19</v>
      </c>
      <c r="G88" s="214">
        <f t="shared" si="30"/>
        <v>1.7690875232774673E-2</v>
      </c>
      <c r="H88" s="215">
        <f t="shared" si="31"/>
        <v>674</v>
      </c>
      <c r="I88" s="213">
        <v>480</v>
      </c>
      <c r="J88" s="216">
        <v>194</v>
      </c>
      <c r="K88" s="217">
        <f t="shared" si="29"/>
        <v>0.28783382789317508</v>
      </c>
      <c r="L88" s="217">
        <f t="shared" si="32"/>
        <v>0.27014295266040039</v>
      </c>
      <c r="M88" s="218">
        <f t="shared" si="33"/>
        <v>0.82159624413145538</v>
      </c>
      <c r="N88" s="219">
        <v>1685</v>
      </c>
      <c r="O88" s="228">
        <v>309</v>
      </c>
      <c r="P88" s="221">
        <f t="shared" si="34"/>
        <v>0.15496489468405217</v>
      </c>
      <c r="Q88" s="222">
        <f t="shared" si="35"/>
        <v>-0.13286893320912291</v>
      </c>
      <c r="R88" s="223">
        <f t="shared" si="36"/>
        <v>0.31067961165048541</v>
      </c>
      <c r="S88" s="224">
        <f t="shared" si="37"/>
        <v>718</v>
      </c>
      <c r="T88" s="225">
        <v>455</v>
      </c>
      <c r="U88" s="225">
        <f t="shared" si="38"/>
        <v>263</v>
      </c>
      <c r="V88" s="225">
        <v>1990</v>
      </c>
      <c r="W88" s="225">
        <v>476</v>
      </c>
      <c r="X88" s="226">
        <f t="shared" si="39"/>
        <v>0.19302514193025141</v>
      </c>
      <c r="Y88" s="253">
        <f t="shared" si="40"/>
        <v>0.15098468271334792</v>
      </c>
    </row>
    <row r="89" spans="1:25" ht="48" x14ac:dyDescent="0.25">
      <c r="A89" s="93">
        <f t="shared" si="41"/>
        <v>48</v>
      </c>
      <c r="B89" s="69">
        <v>5003</v>
      </c>
      <c r="C89" s="210" t="s">
        <v>74</v>
      </c>
      <c r="D89" s="211">
        <f t="shared" si="42"/>
        <v>3265</v>
      </c>
      <c r="E89" s="212">
        <v>2904</v>
      </c>
      <c r="F89" s="213">
        <v>361</v>
      </c>
      <c r="G89" s="214">
        <f t="shared" si="30"/>
        <v>0.1105666156202144</v>
      </c>
      <c r="H89" s="215">
        <f t="shared" si="31"/>
        <v>2133</v>
      </c>
      <c r="I89" s="213">
        <v>1646</v>
      </c>
      <c r="J89" s="216">
        <v>487</v>
      </c>
      <c r="K89" s="217">
        <f t="shared" si="29"/>
        <v>0.22831692451945618</v>
      </c>
      <c r="L89" s="217">
        <f t="shared" si="32"/>
        <v>0.11775030889924178</v>
      </c>
      <c r="M89" s="218">
        <f t="shared" si="33"/>
        <v>0.14858490566037735</v>
      </c>
      <c r="N89" s="233">
        <v>5098</v>
      </c>
      <c r="O89" s="234">
        <v>1009</v>
      </c>
      <c r="P89" s="221">
        <f t="shared" si="34"/>
        <v>0.16522023906991976</v>
      </c>
      <c r="Q89" s="222">
        <f t="shared" si="35"/>
        <v>-6.3096685449536422E-2</v>
      </c>
      <c r="R89" s="223">
        <f t="shared" si="36"/>
        <v>0.1595639246778989</v>
      </c>
      <c r="S89" s="224">
        <f t="shared" si="37"/>
        <v>2220</v>
      </c>
      <c r="T89" s="225">
        <v>1742</v>
      </c>
      <c r="U89" s="225">
        <f t="shared" si="38"/>
        <v>478</v>
      </c>
      <c r="V89" s="225">
        <v>6292</v>
      </c>
      <c r="W89" s="225">
        <v>1326</v>
      </c>
      <c r="X89" s="226">
        <f t="shared" si="39"/>
        <v>0.17406143344709898</v>
      </c>
      <c r="Y89" s="253">
        <f t="shared" si="40"/>
        <v>-9.3264248704663204E-3</v>
      </c>
    </row>
    <row r="90" spans="1:25" ht="36" x14ac:dyDescent="0.25">
      <c r="A90" s="93">
        <f t="shared" si="41"/>
        <v>49</v>
      </c>
      <c r="B90" s="67">
        <v>4043</v>
      </c>
      <c r="C90" s="210" t="s">
        <v>65</v>
      </c>
      <c r="D90" s="211">
        <f t="shared" si="42"/>
        <v>20069</v>
      </c>
      <c r="E90" s="212">
        <v>18544</v>
      </c>
      <c r="F90" s="213">
        <v>1525</v>
      </c>
      <c r="G90" s="214">
        <f t="shared" si="30"/>
        <v>7.598784194528875E-2</v>
      </c>
      <c r="H90" s="215">
        <f t="shared" si="31"/>
        <v>13568</v>
      </c>
      <c r="I90" s="213">
        <v>12075</v>
      </c>
      <c r="J90" s="216">
        <v>1493</v>
      </c>
      <c r="K90" s="217">
        <f t="shared" si="29"/>
        <v>0.11003832547169812</v>
      </c>
      <c r="L90" s="217">
        <f t="shared" si="32"/>
        <v>3.4050483526409367E-2</v>
      </c>
      <c r="M90" s="218">
        <f t="shared" si="33"/>
        <v>-1.0603048376408217E-2</v>
      </c>
      <c r="N90" s="219">
        <v>34414</v>
      </c>
      <c r="O90" s="220">
        <v>4022</v>
      </c>
      <c r="P90" s="221">
        <f t="shared" si="34"/>
        <v>0.10464148194401082</v>
      </c>
      <c r="Q90" s="222">
        <f t="shared" si="35"/>
        <v>-5.396843527687295E-3</v>
      </c>
      <c r="R90" s="223">
        <f t="shared" si="36"/>
        <v>0.24962705121829937</v>
      </c>
      <c r="S90" s="224">
        <f t="shared" si="37"/>
        <v>14808</v>
      </c>
      <c r="T90" s="225">
        <v>10361</v>
      </c>
      <c r="U90" s="225">
        <f t="shared" si="38"/>
        <v>4447</v>
      </c>
      <c r="V90" s="225">
        <v>40980</v>
      </c>
      <c r="W90" s="225">
        <v>7465</v>
      </c>
      <c r="X90" s="226">
        <f t="shared" si="39"/>
        <v>0.15409226958406441</v>
      </c>
      <c r="Y90" s="253">
        <f t="shared" si="40"/>
        <v>0.49730639730639731</v>
      </c>
    </row>
    <row r="91" spans="1:25" ht="36" x14ac:dyDescent="0.25">
      <c r="A91" s="93">
        <f t="shared" si="41"/>
        <v>50</v>
      </c>
      <c r="B91" s="67">
        <v>4048</v>
      </c>
      <c r="C91" s="210" t="s">
        <v>67</v>
      </c>
      <c r="D91" s="211">
        <f t="shared" si="42"/>
        <v>46</v>
      </c>
      <c r="E91" s="212">
        <v>40</v>
      </c>
      <c r="F91" s="213">
        <v>6</v>
      </c>
      <c r="G91" s="214">
        <f t="shared" si="30"/>
        <v>0.13043478260869565</v>
      </c>
      <c r="H91" s="215">
        <f t="shared" si="31"/>
        <v>68</v>
      </c>
      <c r="I91" s="213">
        <v>60</v>
      </c>
      <c r="J91" s="216">
        <v>8</v>
      </c>
      <c r="K91" s="217">
        <f t="shared" si="29"/>
        <v>0.11764705882352941</v>
      </c>
      <c r="L91" s="217">
        <f t="shared" si="32"/>
        <v>-1.2787723785166238E-2</v>
      </c>
      <c r="M91" s="218">
        <f t="shared" si="33"/>
        <v>0.14285714285714285</v>
      </c>
      <c r="N91" s="219">
        <v>100</v>
      </c>
      <c r="O91" s="227">
        <v>17</v>
      </c>
      <c r="P91" s="221">
        <f t="shared" si="34"/>
        <v>0.14529914529914531</v>
      </c>
      <c r="Q91" s="222">
        <f t="shared" si="35"/>
        <v>2.76520864756159E-2</v>
      </c>
      <c r="R91" s="223">
        <f t="shared" si="36"/>
        <v>0.17647058823529413</v>
      </c>
      <c r="S91" s="224">
        <f t="shared" si="37"/>
        <v>63</v>
      </c>
      <c r="T91" s="225">
        <v>50</v>
      </c>
      <c r="U91" s="225">
        <f t="shared" si="38"/>
        <v>13</v>
      </c>
      <c r="V91" s="225">
        <v>150</v>
      </c>
      <c r="W91" s="225">
        <v>27</v>
      </c>
      <c r="X91" s="226">
        <f t="shared" si="39"/>
        <v>0.15254237288135594</v>
      </c>
      <c r="Y91" s="253">
        <f t="shared" si="40"/>
        <v>0.23809523809523808</v>
      </c>
    </row>
    <row r="92" spans="1:25" ht="36" x14ac:dyDescent="0.25">
      <c r="A92" s="93">
        <f t="shared" si="41"/>
        <v>51</v>
      </c>
      <c r="B92" s="68">
        <v>302</v>
      </c>
      <c r="C92" s="210" t="s">
        <v>14</v>
      </c>
      <c r="D92" s="211">
        <f t="shared" si="42"/>
        <v>545</v>
      </c>
      <c r="E92" s="212">
        <v>470</v>
      </c>
      <c r="F92" s="213">
        <v>75</v>
      </c>
      <c r="G92" s="214">
        <f t="shared" si="30"/>
        <v>0.13761467889908258</v>
      </c>
      <c r="H92" s="215">
        <f t="shared" si="31"/>
        <v>605</v>
      </c>
      <c r="I92" s="213">
        <v>524</v>
      </c>
      <c r="J92" s="216">
        <v>81</v>
      </c>
      <c r="K92" s="217">
        <f t="shared" si="29"/>
        <v>0.13388429752066117</v>
      </c>
      <c r="L92" s="217">
        <f t="shared" si="32"/>
        <v>-3.7303813784214102E-3</v>
      </c>
      <c r="M92" s="218">
        <f t="shared" si="33"/>
        <v>3.8461538461538464E-2</v>
      </c>
      <c r="N92" s="219">
        <v>1144</v>
      </c>
      <c r="O92" s="228">
        <v>176</v>
      </c>
      <c r="P92" s="221">
        <f t="shared" si="34"/>
        <v>0.13333333333333333</v>
      </c>
      <c r="Q92" s="222">
        <f t="shared" si="35"/>
        <v>-5.5096418732783481E-4</v>
      </c>
      <c r="R92" s="223">
        <f t="shared" si="36"/>
        <v>0.11363636363636363</v>
      </c>
      <c r="S92" s="224">
        <f t="shared" si="37"/>
        <v>623</v>
      </c>
      <c r="T92" s="225">
        <v>511</v>
      </c>
      <c r="U92" s="225">
        <f t="shared" si="38"/>
        <v>112</v>
      </c>
      <c r="V92" s="225">
        <v>1505</v>
      </c>
      <c r="W92" s="225">
        <v>268</v>
      </c>
      <c r="X92" s="226">
        <f t="shared" si="39"/>
        <v>0.15115623237450648</v>
      </c>
      <c r="Y92" s="253">
        <f t="shared" si="40"/>
        <v>0.16062176165803108</v>
      </c>
    </row>
    <row r="93" spans="1:25" ht="36" x14ac:dyDescent="0.25">
      <c r="A93" s="93">
        <f t="shared" si="41"/>
        <v>52</v>
      </c>
      <c r="B93" s="68">
        <v>5207</v>
      </c>
      <c r="C93" s="210" t="s">
        <v>84</v>
      </c>
      <c r="D93" s="211">
        <f t="shared" si="42"/>
        <v>5787</v>
      </c>
      <c r="E93" s="212">
        <v>5359</v>
      </c>
      <c r="F93" s="213">
        <v>428</v>
      </c>
      <c r="G93" s="214">
        <f t="shared" si="30"/>
        <v>7.3958873336789355E-2</v>
      </c>
      <c r="H93" s="215">
        <f t="shared" si="31"/>
        <v>3213</v>
      </c>
      <c r="I93" s="213">
        <v>2490</v>
      </c>
      <c r="J93" s="216">
        <v>723</v>
      </c>
      <c r="K93" s="217">
        <f t="shared" si="29"/>
        <v>0.2250233426704015</v>
      </c>
      <c r="L93" s="217">
        <f t="shared" si="32"/>
        <v>0.15106446933361214</v>
      </c>
      <c r="M93" s="218">
        <f t="shared" si="33"/>
        <v>0.25629887054735012</v>
      </c>
      <c r="N93" s="219">
        <v>9011</v>
      </c>
      <c r="O93" s="228">
        <v>1400</v>
      </c>
      <c r="P93" s="221">
        <f t="shared" si="34"/>
        <v>0.13447315339544713</v>
      </c>
      <c r="Q93" s="222">
        <f t="shared" si="35"/>
        <v>-9.0550189274954368E-2</v>
      </c>
      <c r="R93" s="223">
        <f t="shared" si="36"/>
        <v>0.17785714285714285</v>
      </c>
      <c r="S93" s="224">
        <f t="shared" si="37"/>
        <v>4766</v>
      </c>
      <c r="T93" s="225">
        <v>3837</v>
      </c>
      <c r="U93" s="225">
        <f t="shared" si="38"/>
        <v>929</v>
      </c>
      <c r="V93" s="225">
        <v>11686</v>
      </c>
      <c r="W93" s="225">
        <v>2080</v>
      </c>
      <c r="X93" s="226">
        <f t="shared" si="39"/>
        <v>0.15109690541914864</v>
      </c>
      <c r="Y93" s="253">
        <f t="shared" si="40"/>
        <v>0.12469733656174334</v>
      </c>
    </row>
    <row r="94" spans="1:25" ht="36" x14ac:dyDescent="0.25">
      <c r="A94" s="93">
        <f t="shared" si="41"/>
        <v>53</v>
      </c>
      <c r="B94" s="237">
        <v>6008</v>
      </c>
      <c r="C94" s="210" t="s">
        <v>104</v>
      </c>
      <c r="D94" s="211">
        <f t="shared" si="42"/>
        <v>97</v>
      </c>
      <c r="E94" s="212">
        <v>93</v>
      </c>
      <c r="F94" s="213">
        <v>4</v>
      </c>
      <c r="G94" s="214">
        <f t="shared" si="30"/>
        <v>4.1237113402061855E-2</v>
      </c>
      <c r="H94" s="215">
        <f t="shared" si="31"/>
        <v>99</v>
      </c>
      <c r="I94" s="213">
        <v>83</v>
      </c>
      <c r="J94" s="216">
        <v>16</v>
      </c>
      <c r="K94" s="238">
        <f t="shared" si="29"/>
        <v>0.16161616161616163</v>
      </c>
      <c r="L94" s="217">
        <f t="shared" si="32"/>
        <v>0.12037904821409978</v>
      </c>
      <c r="M94" s="218">
        <f t="shared" si="33"/>
        <v>0.6</v>
      </c>
      <c r="N94" s="233">
        <v>204</v>
      </c>
      <c r="O94" s="234">
        <v>30</v>
      </c>
      <c r="P94" s="221">
        <f t="shared" si="34"/>
        <v>0.12820512820512819</v>
      </c>
      <c r="Q94" s="222">
        <f t="shared" si="35"/>
        <v>-3.3411033411033436E-2</v>
      </c>
      <c r="R94" s="223">
        <f t="shared" si="36"/>
        <v>0.33333333333333331</v>
      </c>
      <c r="S94" s="224">
        <f t="shared" si="37"/>
        <v>141</v>
      </c>
      <c r="T94" s="225">
        <v>112</v>
      </c>
      <c r="U94" s="225">
        <f t="shared" si="38"/>
        <v>29</v>
      </c>
      <c r="V94" s="225">
        <v>288</v>
      </c>
      <c r="W94" s="225">
        <v>49</v>
      </c>
      <c r="X94" s="226">
        <f t="shared" si="39"/>
        <v>0.14540059347181009</v>
      </c>
      <c r="Y94" s="253">
        <f t="shared" si="40"/>
        <v>0.28888888888888886</v>
      </c>
    </row>
    <row r="95" spans="1:25" ht="36" x14ac:dyDescent="0.25">
      <c r="A95" s="93">
        <f t="shared" si="41"/>
        <v>54</v>
      </c>
      <c r="B95" s="239">
        <v>5401</v>
      </c>
      <c r="C95" s="210" t="s">
        <v>86</v>
      </c>
      <c r="D95" s="211">
        <f t="shared" si="42"/>
        <v>6754</v>
      </c>
      <c r="E95" s="212">
        <v>5896</v>
      </c>
      <c r="F95" s="213">
        <v>858</v>
      </c>
      <c r="G95" s="214">
        <f t="shared" si="30"/>
        <v>0.12703583061889251</v>
      </c>
      <c r="H95" s="215">
        <f t="shared" si="31"/>
        <v>5116</v>
      </c>
      <c r="I95" s="213">
        <v>4554</v>
      </c>
      <c r="J95" s="216">
        <v>562</v>
      </c>
      <c r="K95" s="217">
        <f t="shared" si="29"/>
        <v>0.10985144644253322</v>
      </c>
      <c r="L95" s="217">
        <f t="shared" si="32"/>
        <v>-1.7184384176359285E-2</v>
      </c>
      <c r="M95" s="218">
        <f t="shared" si="33"/>
        <v>-0.20845070422535211</v>
      </c>
      <c r="N95" s="219">
        <v>11810</v>
      </c>
      <c r="O95" s="228">
        <v>1632</v>
      </c>
      <c r="P95" s="221">
        <f t="shared" si="34"/>
        <v>0.12141050438922779</v>
      </c>
      <c r="Q95" s="222">
        <f t="shared" si="35"/>
        <v>1.1559057946694568E-2</v>
      </c>
      <c r="R95" s="223">
        <f t="shared" si="36"/>
        <v>0.12990196078431374</v>
      </c>
      <c r="S95" s="224">
        <f t="shared" si="37"/>
        <v>5335</v>
      </c>
      <c r="T95" s="225">
        <v>4633</v>
      </c>
      <c r="U95" s="225">
        <f t="shared" si="38"/>
        <v>702</v>
      </c>
      <c r="V95" s="225">
        <v>15083</v>
      </c>
      <c r="W95" s="225">
        <v>2122</v>
      </c>
      <c r="X95" s="226">
        <f t="shared" si="39"/>
        <v>0.12333623946527172</v>
      </c>
      <c r="Y95" s="253">
        <f t="shared" si="40"/>
        <v>0.11075949367088607</v>
      </c>
    </row>
    <row r="96" spans="1:25" ht="48" x14ac:dyDescent="0.25">
      <c r="A96" s="93">
        <f t="shared" si="41"/>
        <v>55</v>
      </c>
      <c r="B96" s="240">
        <v>5002</v>
      </c>
      <c r="C96" s="210" t="s">
        <v>73</v>
      </c>
      <c r="D96" s="211">
        <f t="shared" si="42"/>
        <v>2627</v>
      </c>
      <c r="E96" s="212">
        <v>2406</v>
      </c>
      <c r="F96" s="213">
        <v>221</v>
      </c>
      <c r="G96" s="214">
        <f t="shared" si="30"/>
        <v>8.4126379901027795E-2</v>
      </c>
      <c r="H96" s="215">
        <f t="shared" si="31"/>
        <v>1984</v>
      </c>
      <c r="I96" s="213">
        <v>1731</v>
      </c>
      <c r="J96" s="216">
        <v>253</v>
      </c>
      <c r="K96" s="217">
        <f t="shared" si="29"/>
        <v>0.12752016129032259</v>
      </c>
      <c r="L96" s="217">
        <f t="shared" si="32"/>
        <v>4.3393781389294797E-2</v>
      </c>
      <c r="M96" s="218">
        <f t="shared" si="33"/>
        <v>6.7510548523206745E-2</v>
      </c>
      <c r="N96" s="219">
        <v>4658</v>
      </c>
      <c r="O96" s="227">
        <v>608</v>
      </c>
      <c r="P96" s="221">
        <f t="shared" si="34"/>
        <v>0.11545765286745158</v>
      </c>
      <c r="Q96" s="222">
        <f t="shared" si="35"/>
        <v>-1.2062508422871016E-2</v>
      </c>
      <c r="R96" s="223">
        <f t="shared" si="36"/>
        <v>0.22039473684210525</v>
      </c>
      <c r="S96" s="224">
        <f t="shared" si="37"/>
        <v>2361</v>
      </c>
      <c r="T96" s="225">
        <v>1979</v>
      </c>
      <c r="U96" s="225">
        <f t="shared" si="38"/>
        <v>382</v>
      </c>
      <c r="V96" s="225">
        <v>6116</v>
      </c>
      <c r="W96" s="225">
        <v>856</v>
      </c>
      <c r="X96" s="226">
        <f t="shared" si="39"/>
        <v>0.1227768215720023</v>
      </c>
      <c r="Y96" s="253">
        <f t="shared" si="40"/>
        <v>0.20314960629921261</v>
      </c>
    </row>
    <row r="97" spans="1:25" ht="36" x14ac:dyDescent="0.25">
      <c r="A97" s="93">
        <f t="shared" si="41"/>
        <v>56</v>
      </c>
      <c r="B97" s="240">
        <v>2302</v>
      </c>
      <c r="C97" s="210" t="s">
        <v>35</v>
      </c>
      <c r="D97" s="211">
        <f t="shared" si="42"/>
        <v>568</v>
      </c>
      <c r="E97" s="212">
        <v>527</v>
      </c>
      <c r="F97" s="213">
        <v>41</v>
      </c>
      <c r="G97" s="214">
        <f t="shared" ref="G97:G103" si="43">F97/D97</f>
        <v>7.2183098591549297E-2</v>
      </c>
      <c r="H97" s="215">
        <f t="shared" si="31"/>
        <v>429</v>
      </c>
      <c r="I97" s="213">
        <v>389</v>
      </c>
      <c r="J97" s="216">
        <v>40</v>
      </c>
      <c r="K97" s="217">
        <f t="shared" si="29"/>
        <v>9.3240093240093247E-2</v>
      </c>
      <c r="L97" s="217">
        <f t="shared" si="32"/>
        <v>2.105699464854395E-2</v>
      </c>
      <c r="M97" s="218">
        <f t="shared" si="33"/>
        <v>-1.2345679012345678E-2</v>
      </c>
      <c r="N97" s="219">
        <v>1063</v>
      </c>
      <c r="O97" s="227">
        <v>94</v>
      </c>
      <c r="P97" s="221">
        <f t="shared" si="34"/>
        <v>8.1244598098530685E-2</v>
      </c>
      <c r="Q97" s="222">
        <f t="shared" si="35"/>
        <v>-1.1995495141562562E-2</v>
      </c>
      <c r="R97" s="223">
        <f t="shared" si="36"/>
        <v>0.13829787234042554</v>
      </c>
      <c r="S97" s="224">
        <f t="shared" si="37"/>
        <v>521</v>
      </c>
      <c r="T97" s="225">
        <v>464</v>
      </c>
      <c r="U97" s="225">
        <f t="shared" si="38"/>
        <v>57</v>
      </c>
      <c r="V97" s="225">
        <v>1063</v>
      </c>
      <c r="W97" s="225">
        <v>138</v>
      </c>
      <c r="X97" s="226">
        <f t="shared" si="39"/>
        <v>0.11490424646128226</v>
      </c>
      <c r="Y97" s="253">
        <f t="shared" si="40"/>
        <v>0.17525773195876287</v>
      </c>
    </row>
    <row r="98" spans="1:25" ht="36" x14ac:dyDescent="0.25">
      <c r="A98" s="93">
        <f t="shared" si="41"/>
        <v>57</v>
      </c>
      <c r="B98" s="240">
        <v>6007</v>
      </c>
      <c r="C98" s="210" t="s">
        <v>103</v>
      </c>
      <c r="D98" s="211">
        <f t="shared" si="42"/>
        <v>1099</v>
      </c>
      <c r="E98" s="212">
        <v>1076</v>
      </c>
      <c r="F98" s="213">
        <v>23</v>
      </c>
      <c r="G98" s="214">
        <f t="shared" si="43"/>
        <v>2.0928116469517744E-2</v>
      </c>
      <c r="H98" s="215">
        <f t="shared" si="31"/>
        <v>820</v>
      </c>
      <c r="I98" s="213">
        <v>742</v>
      </c>
      <c r="J98" s="216">
        <v>78</v>
      </c>
      <c r="K98" s="217">
        <f t="shared" si="29"/>
        <v>9.5121951219512196E-2</v>
      </c>
      <c r="L98" s="217">
        <f t="shared" si="32"/>
        <v>7.4193834749994456E-2</v>
      </c>
      <c r="M98" s="218">
        <f t="shared" si="33"/>
        <v>0.54455445544554459</v>
      </c>
      <c r="N98" s="219">
        <v>2063</v>
      </c>
      <c r="O98" s="227">
        <v>193</v>
      </c>
      <c r="P98" s="221">
        <f t="shared" si="34"/>
        <v>8.5549645390070927E-2</v>
      </c>
      <c r="Q98" s="222">
        <f t="shared" si="35"/>
        <v>-9.5723058294412688E-3</v>
      </c>
      <c r="R98" s="223">
        <f t="shared" si="36"/>
        <v>0.47668393782383417</v>
      </c>
      <c r="S98" s="224">
        <f t="shared" si="37"/>
        <v>835</v>
      </c>
      <c r="T98" s="225">
        <v>634</v>
      </c>
      <c r="U98" s="225">
        <f t="shared" si="38"/>
        <v>201</v>
      </c>
      <c r="V98" s="225">
        <v>2452</v>
      </c>
      <c r="W98" s="225">
        <v>302</v>
      </c>
      <c r="X98" s="226">
        <f t="shared" si="39"/>
        <v>0.10965867828612927</v>
      </c>
      <c r="Y98" s="253">
        <f t="shared" si="40"/>
        <v>0.44086021505376344</v>
      </c>
    </row>
    <row r="99" spans="1:25" ht="36" x14ac:dyDescent="0.25">
      <c r="A99" s="93">
        <f t="shared" si="41"/>
        <v>58</v>
      </c>
      <c r="B99" s="241">
        <v>4098</v>
      </c>
      <c r="C99" s="210" t="s">
        <v>71</v>
      </c>
      <c r="D99" s="211">
        <f t="shared" si="42"/>
        <v>9002</v>
      </c>
      <c r="E99" s="212">
        <v>8931</v>
      </c>
      <c r="F99" s="213">
        <v>71</v>
      </c>
      <c r="G99" s="214">
        <f t="shared" si="43"/>
        <v>7.8871361919573436E-3</v>
      </c>
      <c r="H99" s="215">
        <f t="shared" si="31"/>
        <v>12785</v>
      </c>
      <c r="I99" s="213">
        <v>11993</v>
      </c>
      <c r="J99" s="216">
        <v>792</v>
      </c>
      <c r="K99" s="217">
        <f t="shared" si="29"/>
        <v>6.1947594837700432E-2</v>
      </c>
      <c r="L99" s="217">
        <f t="shared" si="32"/>
        <v>5.406045864574309E-2</v>
      </c>
      <c r="M99" s="218">
        <f t="shared" si="33"/>
        <v>0.83545770567786792</v>
      </c>
      <c r="N99" s="229">
        <v>12544</v>
      </c>
      <c r="O99" s="230">
        <v>1137</v>
      </c>
      <c r="P99" s="221">
        <f t="shared" si="34"/>
        <v>8.3107959944448501E-2</v>
      </c>
      <c r="Q99" s="222">
        <f t="shared" si="35"/>
        <v>2.1160365106748069E-2</v>
      </c>
      <c r="R99" s="223">
        <f t="shared" si="36"/>
        <v>0.24098504837291118</v>
      </c>
      <c r="S99" s="224">
        <f t="shared" si="37"/>
        <v>8328</v>
      </c>
      <c r="T99" s="225">
        <v>7040</v>
      </c>
      <c r="U99" s="225">
        <f t="shared" si="38"/>
        <v>1288</v>
      </c>
      <c r="V99" s="225">
        <v>19033</v>
      </c>
      <c r="W99" s="225">
        <v>2151</v>
      </c>
      <c r="X99" s="226">
        <f t="shared" si="39"/>
        <v>0.10153889728096677</v>
      </c>
      <c r="Y99" s="253">
        <f t="shared" si="40"/>
        <v>0.23846153846153847</v>
      </c>
    </row>
    <row r="100" spans="1:25" ht="45" x14ac:dyDescent="0.25">
      <c r="A100" s="100">
        <f t="shared" si="41"/>
        <v>59</v>
      </c>
      <c r="B100" s="242">
        <v>5018</v>
      </c>
      <c r="C100" s="243" t="s">
        <v>78</v>
      </c>
      <c r="D100" s="211">
        <f t="shared" si="42"/>
        <v>523</v>
      </c>
      <c r="E100" s="212">
        <v>489</v>
      </c>
      <c r="F100" s="213">
        <v>34</v>
      </c>
      <c r="G100" s="214">
        <f t="shared" si="43"/>
        <v>6.5009560229445512E-2</v>
      </c>
      <c r="H100" s="215">
        <f t="shared" ref="H100:H103" si="44">I100+J100</f>
        <v>519</v>
      </c>
      <c r="I100" s="213">
        <v>486</v>
      </c>
      <c r="J100" s="216">
        <v>33</v>
      </c>
      <c r="K100" s="217">
        <f t="shared" si="29"/>
        <v>6.358381502890173E-2</v>
      </c>
      <c r="L100" s="217">
        <f t="shared" ref="L100:L104" si="45">K100-G100</f>
        <v>-1.4257452005437821E-3</v>
      </c>
      <c r="M100" s="218">
        <f t="shared" si="33"/>
        <v>-1.4925373134328358E-2</v>
      </c>
      <c r="N100" s="233">
        <v>1135</v>
      </c>
      <c r="O100" s="234">
        <v>85</v>
      </c>
      <c r="P100" s="221">
        <f t="shared" ref="P100:P104" si="46">O100/(O100+N100)</f>
        <v>6.9672131147540978E-2</v>
      </c>
      <c r="Q100" s="222">
        <f t="shared" ref="Q100:Q104" si="47">P100-K100</f>
        <v>6.0883161186392476E-3</v>
      </c>
      <c r="R100" s="223">
        <f t="shared" si="36"/>
        <v>0.21176470588235294</v>
      </c>
      <c r="S100" s="224">
        <f t="shared" ref="S100:S104" si="48">T100+U100</f>
        <v>306</v>
      </c>
      <c r="T100" s="225">
        <v>273</v>
      </c>
      <c r="U100" s="225">
        <f t="shared" si="38"/>
        <v>33</v>
      </c>
      <c r="V100" s="225">
        <v>1248</v>
      </c>
      <c r="W100" s="225">
        <v>100</v>
      </c>
      <c r="X100" s="226">
        <f t="shared" ref="X100:X104" si="49">W100/(V100+W100)</f>
        <v>7.418397626112759E-2</v>
      </c>
      <c r="Y100" s="253">
        <f t="shared" si="40"/>
        <v>0</v>
      </c>
    </row>
    <row r="101" spans="1:25" ht="36" x14ac:dyDescent="0.25">
      <c r="A101" s="2">
        <f t="shared" si="41"/>
        <v>60</v>
      </c>
      <c r="B101" s="68">
        <v>6025</v>
      </c>
      <c r="C101" s="210" t="s">
        <v>113</v>
      </c>
      <c r="D101" s="211">
        <f t="shared" si="42"/>
        <v>114</v>
      </c>
      <c r="E101" s="212">
        <v>112</v>
      </c>
      <c r="F101" s="213">
        <v>2</v>
      </c>
      <c r="G101" s="214">
        <f t="shared" si="43"/>
        <v>1.7543859649122806E-2</v>
      </c>
      <c r="H101" s="215">
        <f t="shared" si="44"/>
        <v>159</v>
      </c>
      <c r="I101" s="213">
        <v>156</v>
      </c>
      <c r="J101" s="216">
        <v>3</v>
      </c>
      <c r="K101" s="217">
        <f t="shared" si="29"/>
        <v>1.8867924528301886E-2</v>
      </c>
      <c r="L101" s="217">
        <f t="shared" si="45"/>
        <v>1.32406487917908E-3</v>
      </c>
      <c r="M101" s="218">
        <f t="shared" si="33"/>
        <v>0.2</v>
      </c>
      <c r="N101" s="219">
        <v>300</v>
      </c>
      <c r="O101" s="228">
        <v>14</v>
      </c>
      <c r="P101" s="221">
        <f t="shared" si="46"/>
        <v>4.4585987261146494E-2</v>
      </c>
      <c r="Q101" s="222">
        <f t="shared" si="47"/>
        <v>2.5718062732844608E-2</v>
      </c>
      <c r="R101" s="223">
        <f t="shared" si="36"/>
        <v>0.6428571428571429</v>
      </c>
      <c r="S101" s="224">
        <f t="shared" si="48"/>
        <v>42</v>
      </c>
      <c r="T101" s="225">
        <v>30</v>
      </c>
      <c r="U101" s="225">
        <f t="shared" si="38"/>
        <v>12</v>
      </c>
      <c r="V101" s="225">
        <v>298</v>
      </c>
      <c r="W101" s="225">
        <v>17</v>
      </c>
      <c r="X101" s="226">
        <f t="shared" si="49"/>
        <v>5.3968253968253971E-2</v>
      </c>
      <c r="Y101" s="253">
        <f t="shared" si="40"/>
        <v>0.6</v>
      </c>
    </row>
    <row r="102" spans="1:25" ht="36.75" thickBot="1" x14ac:dyDescent="0.3">
      <c r="A102" s="102">
        <f t="shared" si="41"/>
        <v>61</v>
      </c>
      <c r="B102" s="244">
        <v>6009</v>
      </c>
      <c r="C102" s="245" t="s">
        <v>105</v>
      </c>
      <c r="D102" s="211">
        <f t="shared" si="42"/>
        <v>50</v>
      </c>
      <c r="E102" s="212">
        <v>50</v>
      </c>
      <c r="F102" s="213">
        <v>0</v>
      </c>
      <c r="G102" s="214">
        <f t="shared" si="43"/>
        <v>0</v>
      </c>
      <c r="H102" s="215">
        <f t="shared" si="44"/>
        <v>67</v>
      </c>
      <c r="I102" s="213">
        <v>67</v>
      </c>
      <c r="J102" s="246">
        <v>0</v>
      </c>
      <c r="K102" s="217">
        <f t="shared" si="29"/>
        <v>0</v>
      </c>
      <c r="L102" s="217">
        <f t="shared" si="45"/>
        <v>0</v>
      </c>
      <c r="M102" s="218">
        <v>0</v>
      </c>
      <c r="N102" s="247">
        <v>139</v>
      </c>
      <c r="O102" s="248">
        <v>0</v>
      </c>
      <c r="P102" s="249">
        <f t="shared" si="46"/>
        <v>0</v>
      </c>
      <c r="Q102" s="250">
        <f t="shared" si="47"/>
        <v>0</v>
      </c>
      <c r="R102" s="251">
        <v>0</v>
      </c>
      <c r="S102" s="224">
        <f t="shared" si="48"/>
        <v>51</v>
      </c>
      <c r="T102" s="225">
        <v>49</v>
      </c>
      <c r="U102" s="225">
        <f t="shared" si="38"/>
        <v>2</v>
      </c>
      <c r="V102" s="225">
        <v>49</v>
      </c>
      <c r="W102" s="225">
        <v>2</v>
      </c>
      <c r="X102" s="226">
        <f t="shared" si="49"/>
        <v>3.9215686274509803E-2</v>
      </c>
      <c r="Y102" s="253">
        <f t="shared" si="40"/>
        <v>1</v>
      </c>
    </row>
    <row r="103" spans="1:25" ht="48" x14ac:dyDescent="0.25">
      <c r="A103" s="103">
        <f t="shared" si="41"/>
        <v>62</v>
      </c>
      <c r="B103" s="133">
        <v>5708</v>
      </c>
      <c r="C103" s="91" t="s">
        <v>94</v>
      </c>
      <c r="D103" s="94">
        <f t="shared" si="42"/>
        <v>53</v>
      </c>
      <c r="E103" s="95">
        <v>53</v>
      </c>
      <c r="F103" s="96">
        <v>0</v>
      </c>
      <c r="G103" s="121">
        <f t="shared" si="43"/>
        <v>0</v>
      </c>
      <c r="H103" s="97">
        <f t="shared" si="44"/>
        <v>38</v>
      </c>
      <c r="I103" s="96">
        <v>36</v>
      </c>
      <c r="J103" s="98">
        <v>2</v>
      </c>
      <c r="K103" s="124">
        <f t="shared" si="29"/>
        <v>5.2631578947368418E-2</v>
      </c>
      <c r="L103" s="124">
        <f t="shared" si="45"/>
        <v>5.2631578947368418E-2</v>
      </c>
      <c r="M103" s="99">
        <f>(J103-F103)/(J103+F103)</f>
        <v>1</v>
      </c>
      <c r="N103" s="135">
        <v>101</v>
      </c>
      <c r="O103" s="136">
        <v>2</v>
      </c>
      <c r="P103" s="104">
        <f t="shared" si="46"/>
        <v>1.9417475728155338E-2</v>
      </c>
      <c r="Q103" s="105">
        <f t="shared" si="47"/>
        <v>-3.321410321921308E-2</v>
      </c>
      <c r="R103" s="92">
        <f>(O103-(F103+J103))/O103</f>
        <v>0</v>
      </c>
      <c r="S103" s="113">
        <f t="shared" si="48"/>
        <v>40</v>
      </c>
      <c r="T103" s="114">
        <v>40</v>
      </c>
      <c r="U103" s="114">
        <f t="shared" si="38"/>
        <v>0</v>
      </c>
      <c r="V103" s="114">
        <v>129</v>
      </c>
      <c r="W103" s="114">
        <v>2</v>
      </c>
      <c r="X103" s="115">
        <f t="shared" si="49"/>
        <v>1.5267175572519083E-2</v>
      </c>
      <c r="Y103" s="116">
        <f t="shared" si="40"/>
        <v>-1</v>
      </c>
    </row>
    <row r="104" spans="1:25" ht="36.75" thickBot="1" x14ac:dyDescent="0.3">
      <c r="A104" s="3">
        <f t="shared" si="41"/>
        <v>63</v>
      </c>
      <c r="B104" s="132">
        <v>5025</v>
      </c>
      <c r="C104" s="106" t="s">
        <v>79</v>
      </c>
      <c r="D104" s="125">
        <v>0</v>
      </c>
      <c r="E104" s="107">
        <v>9</v>
      </c>
      <c r="F104" s="108">
        <v>0</v>
      </c>
      <c r="G104" s="122">
        <v>0</v>
      </c>
      <c r="H104" s="125">
        <v>0</v>
      </c>
      <c r="I104" s="108">
        <v>8</v>
      </c>
      <c r="J104" s="134">
        <v>0</v>
      </c>
      <c r="K104" s="109">
        <v>0</v>
      </c>
      <c r="L104" s="109">
        <f t="shared" si="45"/>
        <v>0</v>
      </c>
      <c r="M104" s="126">
        <v>0</v>
      </c>
      <c r="N104" s="123">
        <v>19</v>
      </c>
      <c r="O104" s="132">
        <v>0</v>
      </c>
      <c r="P104" s="110">
        <f t="shared" si="46"/>
        <v>0</v>
      </c>
      <c r="Q104" s="111">
        <f t="shared" si="47"/>
        <v>0</v>
      </c>
      <c r="R104" s="112">
        <v>0</v>
      </c>
      <c r="S104" s="117">
        <f t="shared" si="48"/>
        <v>10</v>
      </c>
      <c r="T104" s="118">
        <v>10</v>
      </c>
      <c r="U104" s="118">
        <f t="shared" si="38"/>
        <v>0</v>
      </c>
      <c r="V104" s="118">
        <v>27</v>
      </c>
      <c r="W104" s="118">
        <v>0</v>
      </c>
      <c r="X104" s="119">
        <f t="shared" si="49"/>
        <v>0</v>
      </c>
      <c r="Y104" s="120">
        <v>0</v>
      </c>
    </row>
  </sheetData>
  <autoFilter ref="A3:Y3">
    <sortState ref="A4:Y104">
      <sortCondition descending="1" ref="X3"/>
    </sortState>
  </autoFilter>
  <sortState ref="A5:Y104">
    <sortCondition ref="Y4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16" zoomScaleNormal="100" workbookViewId="0">
      <selection activeCell="J29" sqref="J29"/>
    </sheetView>
  </sheetViews>
  <sheetFormatPr defaultRowHeight="12.75" customHeight="1" x14ac:dyDescent="0.2"/>
  <cols>
    <col min="1" max="1" width="9.140625" style="4"/>
    <col min="2" max="2" width="8.28515625" style="8" customWidth="1"/>
    <col min="3" max="3" width="62.140625" style="4" customWidth="1"/>
    <col min="4" max="4" width="21.140625" style="4" customWidth="1"/>
    <col min="5" max="5" width="23.28515625" style="4" hidden="1" customWidth="1"/>
    <col min="6" max="11" width="22.140625" style="4" customWidth="1"/>
    <col min="12" max="12" width="16.7109375" style="4" hidden="1" customWidth="1"/>
    <col min="13" max="13" width="9.140625" style="4" hidden="1" customWidth="1"/>
    <col min="14" max="264" width="9.140625" style="4"/>
    <col min="265" max="265" width="5.28515625" style="4" customWidth="1"/>
    <col min="266" max="266" width="92.5703125" style="4" customWidth="1"/>
    <col min="267" max="267" width="12.85546875" style="4" customWidth="1"/>
    <col min="268" max="520" width="9.140625" style="4"/>
    <col min="521" max="521" width="5.28515625" style="4" customWidth="1"/>
    <col min="522" max="522" width="92.5703125" style="4" customWidth="1"/>
    <col min="523" max="523" width="12.85546875" style="4" customWidth="1"/>
    <col min="524" max="776" width="9.140625" style="4"/>
    <col min="777" max="777" width="5.28515625" style="4" customWidth="1"/>
    <col min="778" max="778" width="92.5703125" style="4" customWidth="1"/>
    <col min="779" max="779" width="12.85546875" style="4" customWidth="1"/>
    <col min="780" max="1032" width="9.140625" style="4"/>
    <col min="1033" max="1033" width="5.28515625" style="4" customWidth="1"/>
    <col min="1034" max="1034" width="92.5703125" style="4" customWidth="1"/>
    <col min="1035" max="1035" width="12.85546875" style="4" customWidth="1"/>
    <col min="1036" max="1288" width="9.140625" style="4"/>
    <col min="1289" max="1289" width="5.28515625" style="4" customWidth="1"/>
    <col min="1290" max="1290" width="92.5703125" style="4" customWidth="1"/>
    <col min="1291" max="1291" width="12.85546875" style="4" customWidth="1"/>
    <col min="1292" max="1544" width="9.140625" style="4"/>
    <col min="1545" max="1545" width="5.28515625" style="4" customWidth="1"/>
    <col min="1546" max="1546" width="92.5703125" style="4" customWidth="1"/>
    <col min="1547" max="1547" width="12.85546875" style="4" customWidth="1"/>
    <col min="1548" max="1800" width="9.140625" style="4"/>
    <col min="1801" max="1801" width="5.28515625" style="4" customWidth="1"/>
    <col min="1802" max="1802" width="92.5703125" style="4" customWidth="1"/>
    <col min="1803" max="1803" width="12.85546875" style="4" customWidth="1"/>
    <col min="1804" max="2056" width="9.140625" style="4"/>
    <col min="2057" max="2057" width="5.28515625" style="4" customWidth="1"/>
    <col min="2058" max="2058" width="92.5703125" style="4" customWidth="1"/>
    <col min="2059" max="2059" width="12.85546875" style="4" customWidth="1"/>
    <col min="2060" max="2312" width="9.140625" style="4"/>
    <col min="2313" max="2313" width="5.28515625" style="4" customWidth="1"/>
    <col min="2314" max="2314" width="92.5703125" style="4" customWidth="1"/>
    <col min="2315" max="2315" width="12.85546875" style="4" customWidth="1"/>
    <col min="2316" max="2568" width="9.140625" style="4"/>
    <col min="2569" max="2569" width="5.28515625" style="4" customWidth="1"/>
    <col min="2570" max="2570" width="92.5703125" style="4" customWidth="1"/>
    <col min="2571" max="2571" width="12.85546875" style="4" customWidth="1"/>
    <col min="2572" max="2824" width="9.140625" style="4"/>
    <col min="2825" max="2825" width="5.28515625" style="4" customWidth="1"/>
    <col min="2826" max="2826" width="92.5703125" style="4" customWidth="1"/>
    <col min="2827" max="2827" width="12.85546875" style="4" customWidth="1"/>
    <col min="2828" max="3080" width="9.140625" style="4"/>
    <col min="3081" max="3081" width="5.28515625" style="4" customWidth="1"/>
    <col min="3082" max="3082" width="92.5703125" style="4" customWidth="1"/>
    <col min="3083" max="3083" width="12.85546875" style="4" customWidth="1"/>
    <col min="3084" max="3336" width="9.140625" style="4"/>
    <col min="3337" max="3337" width="5.28515625" style="4" customWidth="1"/>
    <col min="3338" max="3338" width="92.5703125" style="4" customWidth="1"/>
    <col min="3339" max="3339" width="12.85546875" style="4" customWidth="1"/>
    <col min="3340" max="3592" width="9.140625" style="4"/>
    <col min="3593" max="3593" width="5.28515625" style="4" customWidth="1"/>
    <col min="3594" max="3594" width="92.5703125" style="4" customWidth="1"/>
    <col min="3595" max="3595" width="12.85546875" style="4" customWidth="1"/>
    <col min="3596" max="3848" width="9.140625" style="4"/>
    <col min="3849" max="3849" width="5.28515625" style="4" customWidth="1"/>
    <col min="3850" max="3850" width="92.5703125" style="4" customWidth="1"/>
    <col min="3851" max="3851" width="12.85546875" style="4" customWidth="1"/>
    <col min="3852" max="4104" width="9.140625" style="4"/>
    <col min="4105" max="4105" width="5.28515625" style="4" customWidth="1"/>
    <col min="4106" max="4106" width="92.5703125" style="4" customWidth="1"/>
    <col min="4107" max="4107" width="12.85546875" style="4" customWidth="1"/>
    <col min="4108" max="4360" width="9.140625" style="4"/>
    <col min="4361" max="4361" width="5.28515625" style="4" customWidth="1"/>
    <col min="4362" max="4362" width="92.5703125" style="4" customWidth="1"/>
    <col min="4363" max="4363" width="12.85546875" style="4" customWidth="1"/>
    <col min="4364" max="4616" width="9.140625" style="4"/>
    <col min="4617" max="4617" width="5.28515625" style="4" customWidth="1"/>
    <col min="4618" max="4618" width="92.5703125" style="4" customWidth="1"/>
    <col min="4619" max="4619" width="12.85546875" style="4" customWidth="1"/>
    <col min="4620" max="4872" width="9.140625" style="4"/>
    <col min="4873" max="4873" width="5.28515625" style="4" customWidth="1"/>
    <col min="4874" max="4874" width="92.5703125" style="4" customWidth="1"/>
    <col min="4875" max="4875" width="12.85546875" style="4" customWidth="1"/>
    <col min="4876" max="5128" width="9.140625" style="4"/>
    <col min="5129" max="5129" width="5.28515625" style="4" customWidth="1"/>
    <col min="5130" max="5130" width="92.5703125" style="4" customWidth="1"/>
    <col min="5131" max="5131" width="12.85546875" style="4" customWidth="1"/>
    <col min="5132" max="5384" width="9.140625" style="4"/>
    <col min="5385" max="5385" width="5.28515625" style="4" customWidth="1"/>
    <col min="5386" max="5386" width="92.5703125" style="4" customWidth="1"/>
    <col min="5387" max="5387" width="12.85546875" style="4" customWidth="1"/>
    <col min="5388" max="5640" width="9.140625" style="4"/>
    <col min="5641" max="5641" width="5.28515625" style="4" customWidth="1"/>
    <col min="5642" max="5642" width="92.5703125" style="4" customWidth="1"/>
    <col min="5643" max="5643" width="12.85546875" style="4" customWidth="1"/>
    <col min="5644" max="5896" width="9.140625" style="4"/>
    <col min="5897" max="5897" width="5.28515625" style="4" customWidth="1"/>
    <col min="5898" max="5898" width="92.5703125" style="4" customWidth="1"/>
    <col min="5899" max="5899" width="12.85546875" style="4" customWidth="1"/>
    <col min="5900" max="6152" width="9.140625" style="4"/>
    <col min="6153" max="6153" width="5.28515625" style="4" customWidth="1"/>
    <col min="6154" max="6154" width="92.5703125" style="4" customWidth="1"/>
    <col min="6155" max="6155" width="12.85546875" style="4" customWidth="1"/>
    <col min="6156" max="6408" width="9.140625" style="4"/>
    <col min="6409" max="6409" width="5.28515625" style="4" customWidth="1"/>
    <col min="6410" max="6410" width="92.5703125" style="4" customWidth="1"/>
    <col min="6411" max="6411" width="12.85546875" style="4" customWidth="1"/>
    <col min="6412" max="6664" width="9.140625" style="4"/>
    <col min="6665" max="6665" width="5.28515625" style="4" customWidth="1"/>
    <col min="6666" max="6666" width="92.5703125" style="4" customWidth="1"/>
    <col min="6667" max="6667" width="12.85546875" style="4" customWidth="1"/>
    <col min="6668" max="6920" width="9.140625" style="4"/>
    <col min="6921" max="6921" width="5.28515625" style="4" customWidth="1"/>
    <col min="6922" max="6922" width="92.5703125" style="4" customWidth="1"/>
    <col min="6923" max="6923" width="12.85546875" style="4" customWidth="1"/>
    <col min="6924" max="7176" width="9.140625" style="4"/>
    <col min="7177" max="7177" width="5.28515625" style="4" customWidth="1"/>
    <col min="7178" max="7178" width="92.5703125" style="4" customWidth="1"/>
    <col min="7179" max="7179" width="12.85546875" style="4" customWidth="1"/>
    <col min="7180" max="7432" width="9.140625" style="4"/>
    <col min="7433" max="7433" width="5.28515625" style="4" customWidth="1"/>
    <col min="7434" max="7434" width="92.5703125" style="4" customWidth="1"/>
    <col min="7435" max="7435" width="12.85546875" style="4" customWidth="1"/>
    <col min="7436" max="7688" width="9.140625" style="4"/>
    <col min="7689" max="7689" width="5.28515625" style="4" customWidth="1"/>
    <col min="7690" max="7690" width="92.5703125" style="4" customWidth="1"/>
    <col min="7691" max="7691" width="12.85546875" style="4" customWidth="1"/>
    <col min="7692" max="7944" width="9.140625" style="4"/>
    <col min="7945" max="7945" width="5.28515625" style="4" customWidth="1"/>
    <col min="7946" max="7946" width="92.5703125" style="4" customWidth="1"/>
    <col min="7947" max="7947" width="12.85546875" style="4" customWidth="1"/>
    <col min="7948" max="8200" width="9.140625" style="4"/>
    <col min="8201" max="8201" width="5.28515625" style="4" customWidth="1"/>
    <col min="8202" max="8202" width="92.5703125" style="4" customWidth="1"/>
    <col min="8203" max="8203" width="12.85546875" style="4" customWidth="1"/>
    <col min="8204" max="8456" width="9.140625" style="4"/>
    <col min="8457" max="8457" width="5.28515625" style="4" customWidth="1"/>
    <col min="8458" max="8458" width="92.5703125" style="4" customWidth="1"/>
    <col min="8459" max="8459" width="12.85546875" style="4" customWidth="1"/>
    <col min="8460" max="8712" width="9.140625" style="4"/>
    <col min="8713" max="8713" width="5.28515625" style="4" customWidth="1"/>
    <col min="8714" max="8714" width="92.5703125" style="4" customWidth="1"/>
    <col min="8715" max="8715" width="12.85546875" style="4" customWidth="1"/>
    <col min="8716" max="8968" width="9.140625" style="4"/>
    <col min="8969" max="8969" width="5.28515625" style="4" customWidth="1"/>
    <col min="8970" max="8970" width="92.5703125" style="4" customWidth="1"/>
    <col min="8971" max="8971" width="12.85546875" style="4" customWidth="1"/>
    <col min="8972" max="9224" width="9.140625" style="4"/>
    <col min="9225" max="9225" width="5.28515625" style="4" customWidth="1"/>
    <col min="9226" max="9226" width="92.5703125" style="4" customWidth="1"/>
    <col min="9227" max="9227" width="12.85546875" style="4" customWidth="1"/>
    <col min="9228" max="9480" width="9.140625" style="4"/>
    <col min="9481" max="9481" width="5.28515625" style="4" customWidth="1"/>
    <col min="9482" max="9482" width="92.5703125" style="4" customWidth="1"/>
    <col min="9483" max="9483" width="12.85546875" style="4" customWidth="1"/>
    <col min="9484" max="9736" width="9.140625" style="4"/>
    <col min="9737" max="9737" width="5.28515625" style="4" customWidth="1"/>
    <col min="9738" max="9738" width="92.5703125" style="4" customWidth="1"/>
    <col min="9739" max="9739" width="12.85546875" style="4" customWidth="1"/>
    <col min="9740" max="9992" width="9.140625" style="4"/>
    <col min="9993" max="9993" width="5.28515625" style="4" customWidth="1"/>
    <col min="9994" max="9994" width="92.5703125" style="4" customWidth="1"/>
    <col min="9995" max="9995" width="12.85546875" style="4" customWidth="1"/>
    <col min="9996" max="10248" width="9.140625" style="4"/>
    <col min="10249" max="10249" width="5.28515625" style="4" customWidth="1"/>
    <col min="10250" max="10250" width="92.5703125" style="4" customWidth="1"/>
    <col min="10251" max="10251" width="12.85546875" style="4" customWidth="1"/>
    <col min="10252" max="10504" width="9.140625" style="4"/>
    <col min="10505" max="10505" width="5.28515625" style="4" customWidth="1"/>
    <col min="10506" max="10506" width="92.5703125" style="4" customWidth="1"/>
    <col min="10507" max="10507" width="12.85546875" style="4" customWidth="1"/>
    <col min="10508" max="10760" width="9.140625" style="4"/>
    <col min="10761" max="10761" width="5.28515625" style="4" customWidth="1"/>
    <col min="10762" max="10762" width="92.5703125" style="4" customWidth="1"/>
    <col min="10763" max="10763" width="12.85546875" style="4" customWidth="1"/>
    <col min="10764" max="11016" width="9.140625" style="4"/>
    <col min="11017" max="11017" width="5.28515625" style="4" customWidth="1"/>
    <col min="11018" max="11018" width="92.5703125" style="4" customWidth="1"/>
    <col min="11019" max="11019" width="12.85546875" style="4" customWidth="1"/>
    <col min="11020" max="11272" width="9.140625" style="4"/>
    <col min="11273" max="11273" width="5.28515625" style="4" customWidth="1"/>
    <col min="11274" max="11274" width="92.5703125" style="4" customWidth="1"/>
    <col min="11275" max="11275" width="12.85546875" style="4" customWidth="1"/>
    <col min="11276" max="11528" width="9.140625" style="4"/>
    <col min="11529" max="11529" width="5.28515625" style="4" customWidth="1"/>
    <col min="11530" max="11530" width="92.5703125" style="4" customWidth="1"/>
    <col min="11531" max="11531" width="12.85546875" style="4" customWidth="1"/>
    <col min="11532" max="11784" width="9.140625" style="4"/>
    <col min="11785" max="11785" width="5.28515625" style="4" customWidth="1"/>
    <col min="11786" max="11786" width="92.5703125" style="4" customWidth="1"/>
    <col min="11787" max="11787" width="12.85546875" style="4" customWidth="1"/>
    <col min="11788" max="12040" width="9.140625" style="4"/>
    <col min="12041" max="12041" width="5.28515625" style="4" customWidth="1"/>
    <col min="12042" max="12042" width="92.5703125" style="4" customWidth="1"/>
    <col min="12043" max="12043" width="12.85546875" style="4" customWidth="1"/>
    <col min="12044" max="12296" width="9.140625" style="4"/>
    <col min="12297" max="12297" width="5.28515625" style="4" customWidth="1"/>
    <col min="12298" max="12298" width="92.5703125" style="4" customWidth="1"/>
    <col min="12299" max="12299" width="12.85546875" style="4" customWidth="1"/>
    <col min="12300" max="12552" width="9.140625" style="4"/>
    <col min="12553" max="12553" width="5.28515625" style="4" customWidth="1"/>
    <col min="12554" max="12554" width="92.5703125" style="4" customWidth="1"/>
    <col min="12555" max="12555" width="12.85546875" style="4" customWidth="1"/>
    <col min="12556" max="12808" width="9.140625" style="4"/>
    <col min="12809" max="12809" width="5.28515625" style="4" customWidth="1"/>
    <col min="12810" max="12810" width="92.5703125" style="4" customWidth="1"/>
    <col min="12811" max="12811" width="12.85546875" style="4" customWidth="1"/>
    <col min="12812" max="13064" width="9.140625" style="4"/>
    <col min="13065" max="13065" width="5.28515625" style="4" customWidth="1"/>
    <col min="13066" max="13066" width="92.5703125" style="4" customWidth="1"/>
    <col min="13067" max="13067" width="12.85546875" style="4" customWidth="1"/>
    <col min="13068" max="13320" width="9.140625" style="4"/>
    <col min="13321" max="13321" width="5.28515625" style="4" customWidth="1"/>
    <col min="13322" max="13322" width="92.5703125" style="4" customWidth="1"/>
    <col min="13323" max="13323" width="12.85546875" style="4" customWidth="1"/>
    <col min="13324" max="13576" width="9.140625" style="4"/>
    <col min="13577" max="13577" width="5.28515625" style="4" customWidth="1"/>
    <col min="13578" max="13578" width="92.5703125" style="4" customWidth="1"/>
    <col min="13579" max="13579" width="12.85546875" style="4" customWidth="1"/>
    <col min="13580" max="13832" width="9.140625" style="4"/>
    <col min="13833" max="13833" width="5.28515625" style="4" customWidth="1"/>
    <col min="13834" max="13834" width="92.5703125" style="4" customWidth="1"/>
    <col min="13835" max="13835" width="12.85546875" style="4" customWidth="1"/>
    <col min="13836" max="14088" width="9.140625" style="4"/>
    <col min="14089" max="14089" width="5.28515625" style="4" customWidth="1"/>
    <col min="14090" max="14090" width="92.5703125" style="4" customWidth="1"/>
    <col min="14091" max="14091" width="12.85546875" style="4" customWidth="1"/>
    <col min="14092" max="14344" width="9.140625" style="4"/>
    <col min="14345" max="14345" width="5.28515625" style="4" customWidth="1"/>
    <col min="14346" max="14346" width="92.5703125" style="4" customWidth="1"/>
    <col min="14347" max="14347" width="12.85546875" style="4" customWidth="1"/>
    <col min="14348" max="14600" width="9.140625" style="4"/>
    <col min="14601" max="14601" width="5.28515625" style="4" customWidth="1"/>
    <col min="14602" max="14602" width="92.5703125" style="4" customWidth="1"/>
    <col min="14603" max="14603" width="12.85546875" style="4" customWidth="1"/>
    <col min="14604" max="14856" width="9.140625" style="4"/>
    <col min="14857" max="14857" width="5.28515625" style="4" customWidth="1"/>
    <col min="14858" max="14858" width="92.5703125" style="4" customWidth="1"/>
    <col min="14859" max="14859" width="12.85546875" style="4" customWidth="1"/>
    <col min="14860" max="15112" width="9.140625" style="4"/>
    <col min="15113" max="15113" width="5.28515625" style="4" customWidth="1"/>
    <col min="15114" max="15114" width="92.5703125" style="4" customWidth="1"/>
    <col min="15115" max="15115" width="12.85546875" style="4" customWidth="1"/>
    <col min="15116" max="15368" width="9.140625" style="4"/>
    <col min="15369" max="15369" width="5.28515625" style="4" customWidth="1"/>
    <col min="15370" max="15370" width="92.5703125" style="4" customWidth="1"/>
    <col min="15371" max="15371" width="12.85546875" style="4" customWidth="1"/>
    <col min="15372" max="15624" width="9.140625" style="4"/>
    <col min="15625" max="15625" width="5.28515625" style="4" customWidth="1"/>
    <col min="15626" max="15626" width="92.5703125" style="4" customWidth="1"/>
    <col min="15627" max="15627" width="12.85546875" style="4" customWidth="1"/>
    <col min="15628" max="15880" width="9.140625" style="4"/>
    <col min="15881" max="15881" width="5.28515625" style="4" customWidth="1"/>
    <col min="15882" max="15882" width="92.5703125" style="4" customWidth="1"/>
    <col min="15883" max="15883" width="12.85546875" style="4" customWidth="1"/>
    <col min="15884" max="16136" width="9.140625" style="4"/>
    <col min="16137" max="16137" width="5.28515625" style="4" customWidth="1"/>
    <col min="16138" max="16138" width="92.5703125" style="4" customWidth="1"/>
    <col min="16139" max="16139" width="12.85546875" style="4" customWidth="1"/>
    <col min="16140" max="16384" width="9.140625" style="4"/>
  </cols>
  <sheetData>
    <row r="1" spans="1:13" ht="88.5" customHeight="1" thickBot="1" x14ac:dyDescent="0.25">
      <c r="A1" s="431"/>
      <c r="B1" s="431"/>
      <c r="C1" s="431"/>
      <c r="D1" s="431"/>
      <c r="E1" s="431"/>
      <c r="F1" s="431"/>
      <c r="G1" s="10"/>
      <c r="H1" s="10"/>
      <c r="I1" s="10"/>
      <c r="J1" s="10"/>
      <c r="K1" s="10"/>
    </row>
    <row r="2" spans="1:13" ht="79.5" customHeight="1" thickBot="1" x14ac:dyDescent="0.25">
      <c r="A2" s="14" t="s">
        <v>8</v>
      </c>
      <c r="B2" s="15" t="s">
        <v>5</v>
      </c>
      <c r="C2" s="15" t="s">
        <v>6</v>
      </c>
      <c r="D2" s="15" t="s">
        <v>121</v>
      </c>
      <c r="E2" s="15" t="s">
        <v>9</v>
      </c>
      <c r="F2" s="15" t="s">
        <v>122</v>
      </c>
      <c r="G2" s="15" t="s">
        <v>125</v>
      </c>
      <c r="H2" s="15" t="s">
        <v>143</v>
      </c>
      <c r="I2" s="15" t="s">
        <v>160</v>
      </c>
      <c r="J2" s="15" t="s">
        <v>265</v>
      </c>
      <c r="K2" s="263" t="s">
        <v>4</v>
      </c>
      <c r="L2" s="5" t="s">
        <v>4</v>
      </c>
    </row>
    <row r="3" spans="1:13" ht="21" customHeight="1" thickBot="1" x14ac:dyDescent="0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11"/>
    </row>
    <row r="4" spans="1:13" ht="12.75" customHeight="1" thickBot="1" x14ac:dyDescent="0.25">
      <c r="A4" s="264">
        <f>A3+1</f>
        <v>1</v>
      </c>
      <c r="B4" s="265">
        <v>3415</v>
      </c>
      <c r="C4" s="266" t="s">
        <v>50</v>
      </c>
      <c r="D4" s="264">
        <v>1</v>
      </c>
      <c r="E4" s="267">
        <v>8</v>
      </c>
      <c r="F4" s="267">
        <f t="shared" ref="F4:F11" si="0">E4-D4</f>
        <v>7</v>
      </c>
      <c r="G4" s="267">
        <v>8</v>
      </c>
      <c r="H4" s="267">
        <v>14</v>
      </c>
      <c r="I4" s="267">
        <v>11</v>
      </c>
      <c r="J4" s="267">
        <v>2</v>
      </c>
      <c r="K4" s="268">
        <f>(J4-I4)/(J4+I4)</f>
        <v>-0.69230769230769229</v>
      </c>
      <c r="L4" s="262">
        <f>(I4-H4)/(I4+H4)</f>
        <v>-0.12</v>
      </c>
      <c r="M4" s="4">
        <v>1</v>
      </c>
    </row>
    <row r="5" spans="1:13" ht="38.25" x14ac:dyDescent="0.2">
      <c r="A5" s="264">
        <f>A4+1</f>
        <v>2</v>
      </c>
      <c r="B5" s="265">
        <v>1302</v>
      </c>
      <c r="C5" s="266" t="s">
        <v>24</v>
      </c>
      <c r="D5" s="264">
        <v>18</v>
      </c>
      <c r="E5" s="267">
        <v>62</v>
      </c>
      <c r="F5" s="267">
        <f t="shared" si="0"/>
        <v>44</v>
      </c>
      <c r="G5" s="267">
        <v>54</v>
      </c>
      <c r="H5" s="267">
        <v>77</v>
      </c>
      <c r="I5" s="267">
        <v>59</v>
      </c>
      <c r="J5" s="267">
        <v>25</v>
      </c>
      <c r="K5" s="268">
        <f>(J5-I5)/(J5+I5)</f>
        <v>-0.40476190476190477</v>
      </c>
      <c r="L5" s="259">
        <f>(I5-H5)/(I5+H5)</f>
        <v>-0.13235294117647059</v>
      </c>
      <c r="M5" s="4">
        <v>1</v>
      </c>
    </row>
    <row r="6" spans="1:13" ht="38.25" x14ac:dyDescent="0.2">
      <c r="A6" s="264">
        <v>42</v>
      </c>
      <c r="B6" s="265">
        <v>5113</v>
      </c>
      <c r="C6" s="266" t="s">
        <v>80</v>
      </c>
      <c r="D6" s="264">
        <v>29</v>
      </c>
      <c r="E6" s="267">
        <v>100</v>
      </c>
      <c r="F6" s="267">
        <f t="shared" si="0"/>
        <v>71</v>
      </c>
      <c r="G6" s="267">
        <v>80</v>
      </c>
      <c r="H6" s="267">
        <v>147</v>
      </c>
      <c r="I6" s="267">
        <v>75</v>
      </c>
      <c r="J6" s="267">
        <v>43</v>
      </c>
      <c r="K6" s="268">
        <f>(J6-I6)/(J6+I6)</f>
        <v>-0.2711864406779661</v>
      </c>
      <c r="L6" s="259">
        <f>(I6-H6)/(I6+H6)</f>
        <v>-0.32432432432432434</v>
      </c>
      <c r="M6" s="4">
        <v>1</v>
      </c>
    </row>
    <row r="7" spans="1:13" ht="30" customHeight="1" x14ac:dyDescent="0.2">
      <c r="A7" s="264">
        <f>A6+1</f>
        <v>43</v>
      </c>
      <c r="B7" s="265">
        <v>502</v>
      </c>
      <c r="C7" s="266" t="s">
        <v>16</v>
      </c>
      <c r="D7" s="264">
        <v>10</v>
      </c>
      <c r="E7" s="267">
        <v>24</v>
      </c>
      <c r="F7" s="267">
        <f t="shared" si="0"/>
        <v>14</v>
      </c>
      <c r="G7" s="267">
        <v>22</v>
      </c>
      <c r="H7" s="267">
        <v>0</v>
      </c>
      <c r="I7" s="267">
        <v>0</v>
      </c>
      <c r="J7" s="267">
        <v>0</v>
      </c>
      <c r="K7" s="268">
        <v>0</v>
      </c>
      <c r="L7" s="259">
        <v>0</v>
      </c>
      <c r="M7" s="4">
        <v>1</v>
      </c>
    </row>
    <row r="8" spans="1:13" ht="25.5" x14ac:dyDescent="0.2">
      <c r="A8" s="264">
        <f>A7+1</f>
        <v>44</v>
      </c>
      <c r="B8" s="265">
        <v>1202</v>
      </c>
      <c r="C8" s="266" t="s">
        <v>23</v>
      </c>
      <c r="D8" s="264">
        <v>7</v>
      </c>
      <c r="E8" s="267">
        <v>58</v>
      </c>
      <c r="F8" s="267">
        <f t="shared" si="0"/>
        <v>51</v>
      </c>
      <c r="G8" s="267">
        <v>4</v>
      </c>
      <c r="H8" s="267">
        <v>0</v>
      </c>
      <c r="I8" s="267"/>
      <c r="J8" s="267">
        <v>0</v>
      </c>
      <c r="K8" s="268">
        <v>0</v>
      </c>
      <c r="L8" s="259" t="e">
        <f t="shared" ref="L8:L13" si="1">(I8-H8)/(I8+H8)</f>
        <v>#DIV/0!</v>
      </c>
      <c r="M8" s="4">
        <v>1</v>
      </c>
    </row>
    <row r="9" spans="1:13" ht="25.5" x14ac:dyDescent="0.2">
      <c r="A9" s="264">
        <f>A8+1</f>
        <v>45</v>
      </c>
      <c r="B9" s="265">
        <v>1402</v>
      </c>
      <c r="C9" s="266" t="s">
        <v>25</v>
      </c>
      <c r="D9" s="264">
        <v>0</v>
      </c>
      <c r="E9" s="267">
        <v>21</v>
      </c>
      <c r="F9" s="267">
        <f t="shared" si="0"/>
        <v>21</v>
      </c>
      <c r="G9" s="267">
        <v>4</v>
      </c>
      <c r="H9" s="267">
        <v>6</v>
      </c>
      <c r="I9" s="267">
        <v>6</v>
      </c>
      <c r="J9" s="267">
        <v>0</v>
      </c>
      <c r="K9" s="268">
        <v>0</v>
      </c>
      <c r="L9" s="259">
        <f t="shared" si="1"/>
        <v>0</v>
      </c>
      <c r="M9" s="4">
        <v>1</v>
      </c>
    </row>
    <row r="10" spans="1:13" ht="25.5" x14ac:dyDescent="0.2">
      <c r="A10" s="264">
        <f>A9+1</f>
        <v>46</v>
      </c>
      <c r="B10" s="265">
        <v>1602</v>
      </c>
      <c r="C10" s="266" t="s">
        <v>27</v>
      </c>
      <c r="D10" s="264">
        <v>4</v>
      </c>
      <c r="E10" s="267">
        <v>17</v>
      </c>
      <c r="F10" s="267">
        <f t="shared" si="0"/>
        <v>13</v>
      </c>
      <c r="G10" s="267">
        <v>13</v>
      </c>
      <c r="H10" s="267">
        <v>19</v>
      </c>
      <c r="I10" s="267">
        <v>3</v>
      </c>
      <c r="J10" s="267">
        <v>3</v>
      </c>
      <c r="K10" s="268">
        <f>(J10-I10)/(J10+I10)</f>
        <v>0</v>
      </c>
      <c r="L10" s="259">
        <f t="shared" si="1"/>
        <v>-0.72727272727272729</v>
      </c>
      <c r="M10" s="4">
        <v>1</v>
      </c>
    </row>
    <row r="11" spans="1:13" ht="25.5" x14ac:dyDescent="0.2">
      <c r="A11" s="264">
        <f>A10+1</f>
        <v>47</v>
      </c>
      <c r="B11" s="265">
        <v>1802</v>
      </c>
      <c r="C11" s="266" t="s">
        <v>29</v>
      </c>
      <c r="D11" s="264">
        <v>4</v>
      </c>
      <c r="E11" s="267">
        <v>23</v>
      </c>
      <c r="F11" s="267">
        <f t="shared" si="0"/>
        <v>19</v>
      </c>
      <c r="G11" s="267">
        <v>18</v>
      </c>
      <c r="H11" s="267">
        <v>4</v>
      </c>
      <c r="I11" s="267"/>
      <c r="J11" s="267">
        <v>0</v>
      </c>
      <c r="K11" s="268">
        <v>0</v>
      </c>
      <c r="L11" s="259">
        <f t="shared" si="1"/>
        <v>-1</v>
      </c>
      <c r="M11" s="4">
        <v>1</v>
      </c>
    </row>
    <row r="12" spans="1:13" ht="25.5" x14ac:dyDescent="0.2">
      <c r="A12" s="264">
        <v>16</v>
      </c>
      <c r="B12" s="265">
        <v>1902</v>
      </c>
      <c r="C12" s="269" t="s">
        <v>30</v>
      </c>
      <c r="D12" s="264">
        <v>0</v>
      </c>
      <c r="E12" s="267"/>
      <c r="F12" s="267">
        <v>0</v>
      </c>
      <c r="G12" s="267">
        <v>0</v>
      </c>
      <c r="H12" s="267">
        <v>0</v>
      </c>
      <c r="I12" s="267"/>
      <c r="J12" s="267">
        <v>0</v>
      </c>
      <c r="K12" s="268">
        <v>0</v>
      </c>
      <c r="L12" s="259" t="e">
        <f t="shared" si="1"/>
        <v>#DIV/0!</v>
      </c>
      <c r="M12" s="4">
        <v>1</v>
      </c>
    </row>
    <row r="13" spans="1:13" ht="38.25" x14ac:dyDescent="0.2">
      <c r="A13" s="264">
        <v>3</v>
      </c>
      <c r="B13" s="265">
        <v>2002</v>
      </c>
      <c r="C13" s="269" t="s">
        <v>31</v>
      </c>
      <c r="D13" s="264">
        <v>0</v>
      </c>
      <c r="E13" s="267"/>
      <c r="F13" s="267">
        <v>0</v>
      </c>
      <c r="G13" s="267">
        <v>0</v>
      </c>
      <c r="H13" s="267">
        <v>0</v>
      </c>
      <c r="I13" s="267"/>
      <c r="J13" s="267">
        <v>0</v>
      </c>
      <c r="K13" s="268">
        <v>0</v>
      </c>
      <c r="L13" s="259" t="e">
        <f t="shared" si="1"/>
        <v>#DIV/0!</v>
      </c>
      <c r="M13" s="4">
        <v>1</v>
      </c>
    </row>
    <row r="14" spans="1:13" ht="25.5" x14ac:dyDescent="0.2">
      <c r="A14" s="264">
        <v>21</v>
      </c>
      <c r="B14" s="265">
        <v>2102</v>
      </c>
      <c r="C14" s="266" t="s">
        <v>32</v>
      </c>
      <c r="D14" s="264">
        <v>11</v>
      </c>
      <c r="E14" s="267">
        <v>29</v>
      </c>
      <c r="F14" s="267">
        <f>E14-D14</f>
        <v>18</v>
      </c>
      <c r="G14" s="267">
        <v>28</v>
      </c>
      <c r="H14" s="267">
        <v>33</v>
      </c>
      <c r="I14" s="267"/>
      <c r="J14" s="267">
        <v>0</v>
      </c>
      <c r="K14" s="268">
        <v>0</v>
      </c>
      <c r="L14" s="259">
        <v>0</v>
      </c>
      <c r="M14" s="4">
        <v>1</v>
      </c>
    </row>
    <row r="15" spans="1:13" ht="25.5" x14ac:dyDescent="0.2">
      <c r="A15" s="264">
        <f t="shared" ref="A15:A30" si="2">A14+1</f>
        <v>22</v>
      </c>
      <c r="B15" s="265">
        <v>2502</v>
      </c>
      <c r="C15" s="266" t="s">
        <v>37</v>
      </c>
      <c r="D15" s="264">
        <v>11</v>
      </c>
      <c r="E15" s="267">
        <v>21</v>
      </c>
      <c r="F15" s="267">
        <f>E15-D15</f>
        <v>10</v>
      </c>
      <c r="G15" s="267">
        <v>10</v>
      </c>
      <c r="H15" s="267">
        <v>18</v>
      </c>
      <c r="I15" s="267"/>
      <c r="J15" s="267">
        <v>0</v>
      </c>
      <c r="K15" s="268">
        <v>0</v>
      </c>
      <c r="L15" s="259">
        <f t="shared" ref="L15:L20" si="3">(I15-H15)/(I15+H15)</f>
        <v>-1</v>
      </c>
      <c r="M15" s="4">
        <v>1</v>
      </c>
    </row>
    <row r="16" spans="1:13" ht="25.5" x14ac:dyDescent="0.2">
      <c r="A16" s="264">
        <f t="shared" si="2"/>
        <v>23</v>
      </c>
      <c r="B16" s="265">
        <v>3002</v>
      </c>
      <c r="C16" s="266" t="s">
        <v>40</v>
      </c>
      <c r="D16" s="264">
        <v>9</v>
      </c>
      <c r="E16" s="267">
        <v>42</v>
      </c>
      <c r="F16" s="267">
        <f>E16-D16</f>
        <v>33</v>
      </c>
      <c r="G16" s="267">
        <v>0</v>
      </c>
      <c r="H16" s="267">
        <v>0</v>
      </c>
      <c r="I16" s="267"/>
      <c r="J16" s="267">
        <v>0</v>
      </c>
      <c r="K16" s="268">
        <v>0</v>
      </c>
      <c r="L16" s="259" t="e">
        <f t="shared" si="3"/>
        <v>#DIV/0!</v>
      </c>
      <c r="M16" s="4">
        <v>1</v>
      </c>
    </row>
    <row r="17" spans="1:13" ht="25.5" x14ac:dyDescent="0.2">
      <c r="A17" s="264">
        <f t="shared" si="2"/>
        <v>24</v>
      </c>
      <c r="B17" s="265">
        <v>3202</v>
      </c>
      <c r="C17" s="269" t="s">
        <v>43</v>
      </c>
      <c r="D17" s="264">
        <v>0</v>
      </c>
      <c r="E17" s="267"/>
      <c r="F17" s="267">
        <v>0</v>
      </c>
      <c r="G17" s="267">
        <v>0</v>
      </c>
      <c r="H17" s="267">
        <v>13</v>
      </c>
      <c r="I17" s="267"/>
      <c r="J17" s="267">
        <v>0</v>
      </c>
      <c r="K17" s="268">
        <v>0</v>
      </c>
      <c r="L17" s="259">
        <f t="shared" si="3"/>
        <v>-1</v>
      </c>
      <c r="M17" s="4">
        <v>1</v>
      </c>
    </row>
    <row r="18" spans="1:13" ht="25.5" x14ac:dyDescent="0.2">
      <c r="A18" s="264">
        <f t="shared" si="2"/>
        <v>25</v>
      </c>
      <c r="B18" s="265">
        <v>3302</v>
      </c>
      <c r="C18" s="266" t="s">
        <v>44</v>
      </c>
      <c r="D18" s="264">
        <v>2</v>
      </c>
      <c r="E18" s="267">
        <v>6</v>
      </c>
      <c r="F18" s="267">
        <f>E18-D18</f>
        <v>4</v>
      </c>
      <c r="G18" s="267">
        <v>0</v>
      </c>
      <c r="H18" s="267">
        <v>3</v>
      </c>
      <c r="I18" s="267">
        <v>2</v>
      </c>
      <c r="J18" s="267">
        <v>0</v>
      </c>
      <c r="K18" s="268">
        <v>0</v>
      </c>
      <c r="L18" s="259">
        <f t="shared" si="3"/>
        <v>-0.2</v>
      </c>
      <c r="M18" s="4">
        <v>1</v>
      </c>
    </row>
    <row r="19" spans="1:13" ht="25.5" x14ac:dyDescent="0.2">
      <c r="A19" s="264">
        <f t="shared" si="2"/>
        <v>26</v>
      </c>
      <c r="B19" s="265">
        <v>3422</v>
      </c>
      <c r="C19" s="266" t="s">
        <v>53</v>
      </c>
      <c r="D19" s="264">
        <v>0</v>
      </c>
      <c r="E19" s="267">
        <v>5</v>
      </c>
      <c r="F19" s="267">
        <f>E19-D19</f>
        <v>5</v>
      </c>
      <c r="G19" s="267">
        <v>0</v>
      </c>
      <c r="H19" s="267">
        <v>0</v>
      </c>
      <c r="I19" s="267"/>
      <c r="J19" s="267">
        <v>0</v>
      </c>
      <c r="K19" s="268">
        <v>0</v>
      </c>
      <c r="L19" s="259" t="e">
        <f t="shared" si="3"/>
        <v>#DIV/0!</v>
      </c>
      <c r="M19" s="4">
        <v>1</v>
      </c>
    </row>
    <row r="20" spans="1:13" ht="38.25" x14ac:dyDescent="0.2">
      <c r="A20" s="264">
        <f t="shared" si="2"/>
        <v>27</v>
      </c>
      <c r="B20" s="265">
        <v>5002</v>
      </c>
      <c r="C20" s="266" t="s">
        <v>73</v>
      </c>
      <c r="D20" s="264">
        <v>0</v>
      </c>
      <c r="E20" s="267">
        <v>2</v>
      </c>
      <c r="F20" s="267">
        <f>E20-D20</f>
        <v>2</v>
      </c>
      <c r="G20" s="267">
        <v>2</v>
      </c>
      <c r="H20" s="267">
        <v>3</v>
      </c>
      <c r="I20" s="267">
        <v>2</v>
      </c>
      <c r="J20" s="267">
        <v>2</v>
      </c>
      <c r="K20" s="268">
        <f>(J20-I20)/(J20+I20)</f>
        <v>0</v>
      </c>
      <c r="L20" s="259">
        <f t="shared" si="3"/>
        <v>-0.2</v>
      </c>
      <c r="M20" s="4">
        <v>1</v>
      </c>
    </row>
    <row r="21" spans="1:13" ht="38.25" x14ac:dyDescent="0.2">
      <c r="A21" s="264">
        <f t="shared" si="2"/>
        <v>28</v>
      </c>
      <c r="B21" s="265">
        <v>5003</v>
      </c>
      <c r="C21" s="266" t="s">
        <v>74</v>
      </c>
      <c r="D21" s="264">
        <v>0</v>
      </c>
      <c r="E21" s="267">
        <v>1</v>
      </c>
      <c r="F21" s="267">
        <f>E21-D21</f>
        <v>1</v>
      </c>
      <c r="G21" s="267">
        <v>1</v>
      </c>
      <c r="H21" s="267">
        <v>1</v>
      </c>
      <c r="I21" s="267">
        <v>1</v>
      </c>
      <c r="J21" s="267">
        <v>1</v>
      </c>
      <c r="K21" s="268">
        <f>(J21-I21)/(J21+I21)</f>
        <v>0</v>
      </c>
      <c r="L21" s="259">
        <v>0</v>
      </c>
      <c r="M21" s="4">
        <v>1</v>
      </c>
    </row>
    <row r="22" spans="1:13" ht="25.5" x14ac:dyDescent="0.2">
      <c r="A22" s="264">
        <f t="shared" si="2"/>
        <v>29</v>
      </c>
      <c r="B22" s="265">
        <v>5007</v>
      </c>
      <c r="C22" s="266" t="s">
        <v>75</v>
      </c>
      <c r="D22" s="264">
        <v>7</v>
      </c>
      <c r="E22" s="267">
        <v>42</v>
      </c>
      <c r="F22" s="267">
        <f>E22-D22</f>
        <v>35</v>
      </c>
      <c r="G22" s="267">
        <v>17</v>
      </c>
      <c r="H22" s="267">
        <v>15</v>
      </c>
      <c r="I22" s="267">
        <v>15</v>
      </c>
      <c r="J22" s="267">
        <v>15</v>
      </c>
      <c r="K22" s="268">
        <f>(J22-I22)/(J22+I22)</f>
        <v>0</v>
      </c>
      <c r="L22" s="259">
        <v>0</v>
      </c>
      <c r="M22" s="4">
        <v>1</v>
      </c>
    </row>
    <row r="23" spans="1:13" ht="27.75" customHeight="1" x14ac:dyDescent="0.2">
      <c r="A23" s="264">
        <f t="shared" si="2"/>
        <v>30</v>
      </c>
      <c r="B23" s="265">
        <v>5201</v>
      </c>
      <c r="C23" s="269" t="s">
        <v>144</v>
      </c>
      <c r="D23" s="264">
        <v>0</v>
      </c>
      <c r="E23" s="267"/>
      <c r="F23" s="267">
        <v>0</v>
      </c>
      <c r="G23" s="267">
        <v>0</v>
      </c>
      <c r="H23" s="267">
        <v>2</v>
      </c>
      <c r="I23" s="267"/>
      <c r="J23" s="267">
        <v>0</v>
      </c>
      <c r="K23" s="268">
        <v>0</v>
      </c>
      <c r="L23" s="259">
        <f>(I23-H23)/(I23+H23)</f>
        <v>-1</v>
      </c>
      <c r="M23" s="4">
        <v>1</v>
      </c>
    </row>
    <row r="24" spans="1:13" ht="38.25" x14ac:dyDescent="0.2">
      <c r="A24" s="264">
        <f t="shared" si="2"/>
        <v>31</v>
      </c>
      <c r="B24" s="265">
        <v>5202</v>
      </c>
      <c r="C24" s="269" t="s">
        <v>82</v>
      </c>
      <c r="D24" s="264">
        <v>21</v>
      </c>
      <c r="E24" s="267">
        <v>65</v>
      </c>
      <c r="F24" s="267">
        <f t="shared" ref="F24:F57" si="4">E24-D24</f>
        <v>44</v>
      </c>
      <c r="G24" s="267">
        <v>1</v>
      </c>
      <c r="H24" s="267">
        <v>42</v>
      </c>
      <c r="I24" s="267">
        <v>1</v>
      </c>
      <c r="J24" s="267">
        <v>0</v>
      </c>
      <c r="K24" s="268">
        <v>0</v>
      </c>
      <c r="L24" s="259">
        <v>0</v>
      </c>
      <c r="M24" s="4">
        <v>1</v>
      </c>
    </row>
    <row r="25" spans="1:13" ht="38.25" x14ac:dyDescent="0.2">
      <c r="A25" s="264">
        <f t="shared" si="2"/>
        <v>32</v>
      </c>
      <c r="B25" s="265">
        <v>5207</v>
      </c>
      <c r="C25" s="266" t="s">
        <v>84</v>
      </c>
      <c r="D25" s="264">
        <v>21</v>
      </c>
      <c r="E25" s="267">
        <v>85</v>
      </c>
      <c r="F25" s="267">
        <f t="shared" si="4"/>
        <v>64</v>
      </c>
      <c r="G25" s="267">
        <v>74</v>
      </c>
      <c r="H25" s="267">
        <v>40</v>
      </c>
      <c r="I25" s="267"/>
      <c r="J25" s="267">
        <v>0</v>
      </c>
      <c r="K25" s="268">
        <v>0</v>
      </c>
      <c r="L25" s="259">
        <f>(I25-H25)/(I25+H25)</f>
        <v>-1</v>
      </c>
      <c r="M25" s="4">
        <v>1</v>
      </c>
    </row>
    <row r="26" spans="1:13" ht="25.5" x14ac:dyDescent="0.2">
      <c r="A26" s="264">
        <f t="shared" si="2"/>
        <v>33</v>
      </c>
      <c r="B26" s="265">
        <v>5602</v>
      </c>
      <c r="C26" s="266" t="s">
        <v>90</v>
      </c>
      <c r="D26" s="264">
        <v>11</v>
      </c>
      <c r="E26" s="267">
        <v>20</v>
      </c>
      <c r="F26" s="267">
        <f t="shared" si="4"/>
        <v>9</v>
      </c>
      <c r="G26" s="267">
        <v>0</v>
      </c>
      <c r="H26" s="267">
        <v>1</v>
      </c>
      <c r="I26" s="267"/>
      <c r="J26" s="267">
        <v>0</v>
      </c>
      <c r="K26" s="268">
        <v>0</v>
      </c>
      <c r="L26" s="259">
        <f>(I26-H26)/(I26+H26)</f>
        <v>-1</v>
      </c>
      <c r="M26" s="4">
        <v>1</v>
      </c>
    </row>
    <row r="27" spans="1:13" ht="38.25" x14ac:dyDescent="0.2">
      <c r="A27" s="264">
        <f t="shared" si="2"/>
        <v>34</v>
      </c>
      <c r="B27" s="265">
        <v>5716</v>
      </c>
      <c r="C27" s="266" t="s">
        <v>97</v>
      </c>
      <c r="D27" s="264">
        <v>6</v>
      </c>
      <c r="E27" s="267">
        <v>19</v>
      </c>
      <c r="F27" s="267">
        <f t="shared" si="4"/>
        <v>13</v>
      </c>
      <c r="G27" s="267">
        <v>2</v>
      </c>
      <c r="H27" s="267">
        <v>6</v>
      </c>
      <c r="I27" s="267"/>
      <c r="J27" s="267">
        <v>0</v>
      </c>
      <c r="K27" s="268">
        <v>0</v>
      </c>
      <c r="L27" s="259">
        <f>(I27-H27)/(I27+H27)</f>
        <v>-1</v>
      </c>
      <c r="M27" s="4">
        <v>1</v>
      </c>
    </row>
    <row r="28" spans="1:13" ht="38.25" x14ac:dyDescent="0.2">
      <c r="A28" s="264">
        <f t="shared" si="2"/>
        <v>35</v>
      </c>
      <c r="B28" s="265">
        <v>5721</v>
      </c>
      <c r="C28" s="266" t="s">
        <v>98</v>
      </c>
      <c r="D28" s="264">
        <v>3</v>
      </c>
      <c r="E28" s="267">
        <v>23</v>
      </c>
      <c r="F28" s="267">
        <f t="shared" si="4"/>
        <v>20</v>
      </c>
      <c r="G28" s="267">
        <v>0</v>
      </c>
      <c r="H28" s="267">
        <v>3</v>
      </c>
      <c r="I28" s="267"/>
      <c r="J28" s="267">
        <v>0</v>
      </c>
      <c r="K28" s="268">
        <v>0</v>
      </c>
      <c r="L28" s="259">
        <f>(I28-H28)/(I28+H28)</f>
        <v>-1</v>
      </c>
      <c r="M28" s="4">
        <v>1</v>
      </c>
    </row>
    <row r="29" spans="1:13" ht="38.25" x14ac:dyDescent="0.2">
      <c r="A29" s="264">
        <f t="shared" si="2"/>
        <v>36</v>
      </c>
      <c r="B29" s="265">
        <v>5903</v>
      </c>
      <c r="C29" s="266" t="s">
        <v>100</v>
      </c>
      <c r="D29" s="264">
        <v>4</v>
      </c>
      <c r="E29" s="267">
        <v>33</v>
      </c>
      <c r="F29" s="267">
        <f t="shared" si="4"/>
        <v>29</v>
      </c>
      <c r="G29" s="267">
        <v>26</v>
      </c>
      <c r="H29" s="267">
        <v>47</v>
      </c>
      <c r="I29" s="267">
        <v>0</v>
      </c>
      <c r="J29" s="267">
        <v>0</v>
      </c>
      <c r="K29" s="268">
        <v>0</v>
      </c>
      <c r="L29" s="259">
        <f>(I29-H29)/(I29+H29)</f>
        <v>-1</v>
      </c>
      <c r="M29" s="4">
        <v>1</v>
      </c>
    </row>
    <row r="30" spans="1:13" ht="25.5" x14ac:dyDescent="0.2">
      <c r="A30" s="264">
        <f t="shared" si="2"/>
        <v>37</v>
      </c>
      <c r="B30" s="265">
        <v>6025</v>
      </c>
      <c r="C30" s="266" t="s">
        <v>113</v>
      </c>
      <c r="D30" s="264">
        <v>1</v>
      </c>
      <c r="E30" s="267">
        <v>2</v>
      </c>
      <c r="F30" s="267">
        <f t="shared" si="4"/>
        <v>1</v>
      </c>
      <c r="G30" s="267">
        <v>0</v>
      </c>
      <c r="H30" s="267">
        <v>0</v>
      </c>
      <c r="I30" s="267"/>
      <c r="J30" s="267">
        <v>0</v>
      </c>
      <c r="K30" s="268">
        <v>0</v>
      </c>
      <c r="L30" s="259">
        <v>0</v>
      </c>
      <c r="M30" s="4">
        <v>1</v>
      </c>
    </row>
    <row r="31" spans="1:13" ht="38.25" x14ac:dyDescent="0.2">
      <c r="A31" s="264">
        <v>32</v>
      </c>
      <c r="B31" s="265">
        <v>4024</v>
      </c>
      <c r="C31" s="266" t="s">
        <v>63</v>
      </c>
      <c r="D31" s="264">
        <v>48</v>
      </c>
      <c r="E31" s="267">
        <v>143</v>
      </c>
      <c r="F31" s="267">
        <f t="shared" si="4"/>
        <v>95</v>
      </c>
      <c r="G31" s="267">
        <v>117</v>
      </c>
      <c r="H31" s="267">
        <v>183</v>
      </c>
      <c r="I31" s="267">
        <v>0</v>
      </c>
      <c r="J31" s="267">
        <v>0</v>
      </c>
      <c r="K31" s="268">
        <v>0</v>
      </c>
      <c r="L31" s="259">
        <f>(I31-H31)/(I31+H31)</f>
        <v>-1</v>
      </c>
      <c r="M31" s="4">
        <v>2</v>
      </c>
    </row>
    <row r="32" spans="1:13" ht="25.5" x14ac:dyDescent="0.2">
      <c r="A32" s="270">
        <f>A31+1</f>
        <v>33</v>
      </c>
      <c r="B32" s="271">
        <v>1502</v>
      </c>
      <c r="C32" s="272" t="s">
        <v>26</v>
      </c>
      <c r="D32" s="270">
        <v>8</v>
      </c>
      <c r="E32" s="273">
        <v>40</v>
      </c>
      <c r="F32" s="273">
        <f t="shared" si="4"/>
        <v>32</v>
      </c>
      <c r="G32" s="273">
        <v>31</v>
      </c>
      <c r="H32" s="273">
        <v>57</v>
      </c>
      <c r="I32" s="273">
        <v>44</v>
      </c>
      <c r="J32" s="273">
        <v>46</v>
      </c>
      <c r="K32" s="274">
        <f t="shared" ref="K32:K69" si="5">(J32-I32)/(J32+I32)</f>
        <v>2.2222222222222223E-2</v>
      </c>
      <c r="L32" s="259">
        <f>(I32-H32)/(I32+H32)</f>
        <v>-0.12871287128712872</v>
      </c>
      <c r="M32" s="4">
        <v>2</v>
      </c>
    </row>
    <row r="33" spans="1:13" ht="25.5" x14ac:dyDescent="0.2">
      <c r="A33" s="270">
        <f>A32+1</f>
        <v>34</v>
      </c>
      <c r="B33" s="271">
        <v>602</v>
      </c>
      <c r="C33" s="272" t="s">
        <v>17</v>
      </c>
      <c r="D33" s="270">
        <v>7</v>
      </c>
      <c r="E33" s="273">
        <v>16</v>
      </c>
      <c r="F33" s="273">
        <f t="shared" si="4"/>
        <v>9</v>
      </c>
      <c r="G33" s="273">
        <v>16</v>
      </c>
      <c r="H33" s="273">
        <v>19</v>
      </c>
      <c r="I33" s="273">
        <v>19</v>
      </c>
      <c r="J33" s="273">
        <v>20</v>
      </c>
      <c r="K33" s="274">
        <f t="shared" si="5"/>
        <v>2.564102564102564E-2</v>
      </c>
      <c r="L33" s="259">
        <f>(I33-H33)/(I33+H33)</f>
        <v>0</v>
      </c>
      <c r="M33" s="4">
        <v>2</v>
      </c>
    </row>
    <row r="34" spans="1:13" ht="43.5" customHeight="1" x14ac:dyDescent="0.2">
      <c r="A34" s="270">
        <f>A33+1</f>
        <v>35</v>
      </c>
      <c r="B34" s="271">
        <v>2402</v>
      </c>
      <c r="C34" s="272" t="s">
        <v>36</v>
      </c>
      <c r="D34" s="270">
        <v>5</v>
      </c>
      <c r="E34" s="273">
        <v>12</v>
      </c>
      <c r="F34" s="273">
        <f t="shared" si="4"/>
        <v>7</v>
      </c>
      <c r="G34" s="273">
        <v>11</v>
      </c>
      <c r="H34" s="273">
        <v>24</v>
      </c>
      <c r="I34" s="273">
        <v>24</v>
      </c>
      <c r="J34" s="273">
        <v>26</v>
      </c>
      <c r="K34" s="274">
        <f t="shared" si="5"/>
        <v>0.04</v>
      </c>
      <c r="L34" s="259">
        <f>(I34-H34)/(I34+H34)</f>
        <v>0</v>
      </c>
      <c r="M34" s="4">
        <v>2</v>
      </c>
    </row>
    <row r="35" spans="1:13" ht="38.25" x14ac:dyDescent="0.2">
      <c r="A35" s="270">
        <f>A34+1</f>
        <v>36</v>
      </c>
      <c r="B35" s="271">
        <v>3102</v>
      </c>
      <c r="C35" s="272" t="s">
        <v>41</v>
      </c>
      <c r="D35" s="270">
        <v>0</v>
      </c>
      <c r="E35" s="273">
        <v>10</v>
      </c>
      <c r="F35" s="273">
        <f t="shared" si="4"/>
        <v>10</v>
      </c>
      <c r="G35" s="273">
        <v>1</v>
      </c>
      <c r="H35" s="273">
        <v>14</v>
      </c>
      <c r="I35" s="273">
        <v>10</v>
      </c>
      <c r="J35" s="273">
        <v>11</v>
      </c>
      <c r="K35" s="274">
        <f t="shared" si="5"/>
        <v>4.7619047619047616E-2</v>
      </c>
      <c r="L35" s="259">
        <v>0</v>
      </c>
      <c r="M35" s="4">
        <v>2</v>
      </c>
    </row>
    <row r="36" spans="1:13" ht="38.25" x14ac:dyDescent="0.2">
      <c r="A36" s="270">
        <f>A35+1</f>
        <v>37</v>
      </c>
      <c r="B36" s="271">
        <v>4021</v>
      </c>
      <c r="C36" s="272" t="s">
        <v>60</v>
      </c>
      <c r="D36" s="270">
        <v>4</v>
      </c>
      <c r="E36" s="273">
        <v>21</v>
      </c>
      <c r="F36" s="273">
        <f t="shared" si="4"/>
        <v>17</v>
      </c>
      <c r="G36" s="273">
        <v>18</v>
      </c>
      <c r="H36" s="273">
        <v>23</v>
      </c>
      <c r="I36" s="273">
        <v>19</v>
      </c>
      <c r="J36" s="273">
        <v>22</v>
      </c>
      <c r="K36" s="274">
        <f t="shared" si="5"/>
        <v>7.3170731707317069E-2</v>
      </c>
      <c r="L36" s="259">
        <f>(I36-H36)/(I36+H36)</f>
        <v>-9.5238095238095233E-2</v>
      </c>
      <c r="M36" s="4">
        <v>2</v>
      </c>
    </row>
    <row r="37" spans="1:13" ht="25.5" x14ac:dyDescent="0.2">
      <c r="A37" s="270">
        <v>1</v>
      </c>
      <c r="B37" s="271">
        <v>202</v>
      </c>
      <c r="C37" s="272" t="s">
        <v>13</v>
      </c>
      <c r="D37" s="270">
        <v>20</v>
      </c>
      <c r="E37" s="273">
        <v>53</v>
      </c>
      <c r="F37" s="273">
        <f t="shared" si="4"/>
        <v>33</v>
      </c>
      <c r="G37" s="273">
        <v>41</v>
      </c>
      <c r="H37" s="273">
        <v>63</v>
      </c>
      <c r="I37" s="273">
        <v>58</v>
      </c>
      <c r="J37" s="273">
        <v>70</v>
      </c>
      <c r="K37" s="274">
        <f t="shared" si="5"/>
        <v>9.375E-2</v>
      </c>
      <c r="L37" s="259">
        <f>(I37-H37)/(I37+H37)</f>
        <v>-4.1322314049586778E-2</v>
      </c>
      <c r="M37" s="4">
        <v>2</v>
      </c>
    </row>
    <row r="38" spans="1:13" ht="25.5" x14ac:dyDescent="0.2">
      <c r="A38" s="270">
        <f t="shared" ref="A38:A44" si="6">A37+1</f>
        <v>2</v>
      </c>
      <c r="B38" s="271">
        <v>302</v>
      </c>
      <c r="C38" s="272" t="s">
        <v>14</v>
      </c>
      <c r="D38" s="270">
        <v>3</v>
      </c>
      <c r="E38" s="273">
        <v>11</v>
      </c>
      <c r="F38" s="273">
        <f t="shared" si="4"/>
        <v>8</v>
      </c>
      <c r="G38" s="273">
        <v>10</v>
      </c>
      <c r="H38" s="273">
        <v>17</v>
      </c>
      <c r="I38" s="273">
        <v>14</v>
      </c>
      <c r="J38" s="273">
        <v>17</v>
      </c>
      <c r="K38" s="274">
        <f t="shared" si="5"/>
        <v>9.6774193548387094E-2</v>
      </c>
      <c r="L38" s="259">
        <v>0</v>
      </c>
      <c r="M38" s="4">
        <v>2</v>
      </c>
    </row>
    <row r="39" spans="1:13" ht="25.5" x14ac:dyDescent="0.2">
      <c r="A39" s="270">
        <f t="shared" si="6"/>
        <v>3</v>
      </c>
      <c r="B39" s="271">
        <v>5306</v>
      </c>
      <c r="C39" s="272" t="s">
        <v>85</v>
      </c>
      <c r="D39" s="270">
        <v>19</v>
      </c>
      <c r="E39" s="273">
        <v>55</v>
      </c>
      <c r="F39" s="273">
        <f t="shared" si="4"/>
        <v>36</v>
      </c>
      <c r="G39" s="273">
        <v>8</v>
      </c>
      <c r="H39" s="273">
        <v>18</v>
      </c>
      <c r="I39" s="273">
        <v>14</v>
      </c>
      <c r="J39" s="273">
        <v>17</v>
      </c>
      <c r="K39" s="274">
        <f t="shared" si="5"/>
        <v>9.6774193548387094E-2</v>
      </c>
      <c r="L39" s="259">
        <f t="shared" ref="L39:L67" si="7">(I39-H39)/(I39+H39)</f>
        <v>-0.125</v>
      </c>
      <c r="M39" s="4">
        <v>2</v>
      </c>
    </row>
    <row r="40" spans="1:13" ht="51" x14ac:dyDescent="0.2">
      <c r="A40" s="270">
        <f t="shared" si="6"/>
        <v>4</v>
      </c>
      <c r="B40" s="271">
        <v>9401</v>
      </c>
      <c r="C40" s="272" t="s">
        <v>124</v>
      </c>
      <c r="D40" s="270">
        <v>1</v>
      </c>
      <c r="E40" s="273">
        <v>3</v>
      </c>
      <c r="F40" s="273">
        <f t="shared" si="4"/>
        <v>2</v>
      </c>
      <c r="G40" s="273">
        <v>3</v>
      </c>
      <c r="H40" s="273">
        <v>5</v>
      </c>
      <c r="I40" s="273">
        <v>4</v>
      </c>
      <c r="J40" s="273">
        <v>5</v>
      </c>
      <c r="K40" s="274">
        <f t="shared" si="5"/>
        <v>0.1111111111111111</v>
      </c>
      <c r="L40" s="259">
        <f t="shared" si="7"/>
        <v>-0.1111111111111111</v>
      </c>
      <c r="M40" s="4">
        <v>2</v>
      </c>
    </row>
    <row r="41" spans="1:13" ht="38.25" x14ac:dyDescent="0.2">
      <c r="A41" s="270">
        <f t="shared" si="6"/>
        <v>5</v>
      </c>
      <c r="B41" s="271">
        <v>902</v>
      </c>
      <c r="C41" s="272" t="s">
        <v>20</v>
      </c>
      <c r="D41" s="270">
        <v>34</v>
      </c>
      <c r="E41" s="273">
        <v>77</v>
      </c>
      <c r="F41" s="273">
        <f t="shared" si="4"/>
        <v>43</v>
      </c>
      <c r="G41" s="273">
        <v>65</v>
      </c>
      <c r="H41" s="273">
        <v>99</v>
      </c>
      <c r="I41" s="273">
        <v>57</v>
      </c>
      <c r="J41" s="273">
        <v>74</v>
      </c>
      <c r="K41" s="274">
        <f t="shared" si="5"/>
        <v>0.12977099236641221</v>
      </c>
      <c r="L41" s="259">
        <f t="shared" si="7"/>
        <v>-0.26923076923076922</v>
      </c>
      <c r="M41" s="4">
        <v>2</v>
      </c>
    </row>
    <row r="42" spans="1:13" ht="25.5" x14ac:dyDescent="0.2">
      <c r="A42" s="270">
        <f t="shared" si="6"/>
        <v>6</v>
      </c>
      <c r="B42" s="271">
        <v>6008</v>
      </c>
      <c r="C42" s="272" t="s">
        <v>104</v>
      </c>
      <c r="D42" s="270">
        <v>12</v>
      </c>
      <c r="E42" s="273">
        <v>59</v>
      </c>
      <c r="F42" s="273">
        <f t="shared" si="4"/>
        <v>47</v>
      </c>
      <c r="G42" s="273">
        <v>38</v>
      </c>
      <c r="H42" s="273">
        <v>52</v>
      </c>
      <c r="I42" s="273">
        <v>45</v>
      </c>
      <c r="J42" s="273">
        <v>60</v>
      </c>
      <c r="K42" s="274">
        <f t="shared" si="5"/>
        <v>0.14285714285714285</v>
      </c>
      <c r="L42" s="259">
        <f t="shared" si="7"/>
        <v>-7.2164948453608241E-2</v>
      </c>
      <c r="M42" s="4">
        <v>2</v>
      </c>
    </row>
    <row r="43" spans="1:13" ht="38.25" x14ac:dyDescent="0.2">
      <c r="A43" s="270">
        <f t="shared" si="6"/>
        <v>7</v>
      </c>
      <c r="B43" s="271">
        <v>5601</v>
      </c>
      <c r="C43" s="272" t="s">
        <v>89</v>
      </c>
      <c r="D43" s="270">
        <v>11</v>
      </c>
      <c r="E43" s="273">
        <v>42</v>
      </c>
      <c r="F43" s="273">
        <f t="shared" si="4"/>
        <v>31</v>
      </c>
      <c r="G43" s="273">
        <v>29</v>
      </c>
      <c r="H43" s="273">
        <v>52</v>
      </c>
      <c r="I43" s="273">
        <v>46</v>
      </c>
      <c r="J43" s="273">
        <v>62</v>
      </c>
      <c r="K43" s="274">
        <f t="shared" si="5"/>
        <v>0.14814814814814814</v>
      </c>
      <c r="L43" s="259">
        <f t="shared" si="7"/>
        <v>-6.1224489795918366E-2</v>
      </c>
      <c r="M43" s="4">
        <v>2</v>
      </c>
    </row>
    <row r="44" spans="1:13" ht="25.5" x14ac:dyDescent="0.2">
      <c r="A44" s="270">
        <f t="shared" si="6"/>
        <v>8</v>
      </c>
      <c r="B44" s="271">
        <v>5401</v>
      </c>
      <c r="C44" s="272" t="s">
        <v>86</v>
      </c>
      <c r="D44" s="270">
        <v>18</v>
      </c>
      <c r="E44" s="273">
        <v>61</v>
      </c>
      <c r="F44" s="273">
        <f t="shared" si="4"/>
        <v>43</v>
      </c>
      <c r="G44" s="273">
        <v>49</v>
      </c>
      <c r="H44" s="273">
        <v>102</v>
      </c>
      <c r="I44" s="273">
        <v>82</v>
      </c>
      <c r="J44" s="273">
        <v>119</v>
      </c>
      <c r="K44" s="274">
        <f t="shared" si="5"/>
        <v>0.18407960199004975</v>
      </c>
      <c r="L44" s="259">
        <f t="shared" si="7"/>
        <v>-0.10869565217391304</v>
      </c>
      <c r="M44" s="4">
        <v>2</v>
      </c>
    </row>
    <row r="45" spans="1:13" ht="38.25" x14ac:dyDescent="0.2">
      <c r="A45" s="270">
        <f>A43+1</f>
        <v>8</v>
      </c>
      <c r="B45" s="271">
        <v>2302</v>
      </c>
      <c r="C45" s="272" t="s">
        <v>35</v>
      </c>
      <c r="D45" s="270">
        <v>1</v>
      </c>
      <c r="E45" s="273">
        <v>7</v>
      </c>
      <c r="F45" s="273">
        <f t="shared" si="4"/>
        <v>6</v>
      </c>
      <c r="G45" s="273">
        <v>4</v>
      </c>
      <c r="H45" s="273">
        <v>16</v>
      </c>
      <c r="I45" s="273">
        <v>12</v>
      </c>
      <c r="J45" s="273">
        <v>18</v>
      </c>
      <c r="K45" s="274">
        <f t="shared" si="5"/>
        <v>0.2</v>
      </c>
      <c r="L45" s="259">
        <f t="shared" si="7"/>
        <v>-0.14285714285714285</v>
      </c>
      <c r="M45" s="4">
        <v>3</v>
      </c>
    </row>
    <row r="46" spans="1:13" ht="38.25" x14ac:dyDescent="0.2">
      <c r="A46" s="275">
        <f t="shared" ref="A46:A62" si="8">A45+1</f>
        <v>9</v>
      </c>
      <c r="B46" s="276">
        <v>402</v>
      </c>
      <c r="C46" s="277" t="s">
        <v>15</v>
      </c>
      <c r="D46" s="275">
        <v>5</v>
      </c>
      <c r="E46" s="278">
        <v>21</v>
      </c>
      <c r="F46" s="278">
        <f t="shared" si="4"/>
        <v>16</v>
      </c>
      <c r="G46" s="278">
        <v>20</v>
      </c>
      <c r="H46" s="278">
        <v>19</v>
      </c>
      <c r="I46" s="278">
        <v>17</v>
      </c>
      <c r="J46" s="278">
        <v>27</v>
      </c>
      <c r="K46" s="279">
        <f t="shared" si="5"/>
        <v>0.22727272727272727</v>
      </c>
      <c r="L46" s="259">
        <f t="shared" si="7"/>
        <v>-5.5555555555555552E-2</v>
      </c>
      <c r="M46" s="4">
        <v>3</v>
      </c>
    </row>
    <row r="47" spans="1:13" ht="38.25" x14ac:dyDescent="0.2">
      <c r="A47" s="275">
        <f t="shared" si="8"/>
        <v>10</v>
      </c>
      <c r="B47" s="276">
        <v>5715</v>
      </c>
      <c r="C47" s="277" t="s">
        <v>96</v>
      </c>
      <c r="D47" s="275">
        <v>23</v>
      </c>
      <c r="E47" s="278">
        <v>71</v>
      </c>
      <c r="F47" s="278">
        <f t="shared" si="4"/>
        <v>48</v>
      </c>
      <c r="G47" s="278">
        <v>62</v>
      </c>
      <c r="H47" s="278">
        <v>64</v>
      </c>
      <c r="I47" s="278">
        <v>27</v>
      </c>
      <c r="J47" s="278">
        <v>44</v>
      </c>
      <c r="K47" s="279">
        <f t="shared" si="5"/>
        <v>0.23943661971830985</v>
      </c>
      <c r="L47" s="259">
        <f t="shared" si="7"/>
        <v>-0.40659340659340659</v>
      </c>
      <c r="M47" s="4">
        <v>3</v>
      </c>
    </row>
    <row r="48" spans="1:13" ht="38.25" x14ac:dyDescent="0.2">
      <c r="A48" s="275">
        <f t="shared" si="8"/>
        <v>11</v>
      </c>
      <c r="B48" s="276">
        <v>6021</v>
      </c>
      <c r="C48" s="277" t="s">
        <v>111</v>
      </c>
      <c r="D48" s="275">
        <v>2</v>
      </c>
      <c r="E48" s="278">
        <v>7</v>
      </c>
      <c r="F48" s="278">
        <f t="shared" si="4"/>
        <v>5</v>
      </c>
      <c r="G48" s="278">
        <v>4</v>
      </c>
      <c r="H48" s="278">
        <v>8</v>
      </c>
      <c r="I48" s="278">
        <v>5</v>
      </c>
      <c r="J48" s="278">
        <v>9</v>
      </c>
      <c r="K48" s="279">
        <f t="shared" si="5"/>
        <v>0.2857142857142857</v>
      </c>
      <c r="L48" s="259">
        <f t="shared" si="7"/>
        <v>-0.23076923076923078</v>
      </c>
      <c r="M48" s="4">
        <v>3</v>
      </c>
    </row>
    <row r="49" spans="1:13" ht="25.5" x14ac:dyDescent="0.2">
      <c r="A49" s="275">
        <f t="shared" si="8"/>
        <v>12</v>
      </c>
      <c r="B49" s="276">
        <v>3501</v>
      </c>
      <c r="C49" s="277" t="s">
        <v>54</v>
      </c>
      <c r="D49" s="275">
        <v>24</v>
      </c>
      <c r="E49" s="278">
        <v>79</v>
      </c>
      <c r="F49" s="278">
        <f t="shared" si="4"/>
        <v>55</v>
      </c>
      <c r="G49" s="278">
        <v>48</v>
      </c>
      <c r="H49" s="278">
        <v>95</v>
      </c>
      <c r="I49" s="278">
        <v>32</v>
      </c>
      <c r="J49" s="278">
        <v>58</v>
      </c>
      <c r="K49" s="279">
        <f t="shared" si="5"/>
        <v>0.28888888888888886</v>
      </c>
      <c r="L49" s="259">
        <f t="shared" si="7"/>
        <v>-0.49606299212598426</v>
      </c>
      <c r="M49" s="4">
        <v>3</v>
      </c>
    </row>
    <row r="50" spans="1:13" ht="25.5" x14ac:dyDescent="0.2">
      <c r="A50" s="275">
        <f t="shared" si="8"/>
        <v>13</v>
      </c>
      <c r="B50" s="276">
        <v>3414</v>
      </c>
      <c r="C50" s="277" t="s">
        <v>49</v>
      </c>
      <c r="D50" s="275">
        <v>3</v>
      </c>
      <c r="E50" s="278">
        <v>9</v>
      </c>
      <c r="F50" s="278">
        <f t="shared" si="4"/>
        <v>6</v>
      </c>
      <c r="G50" s="278">
        <v>5</v>
      </c>
      <c r="H50" s="278">
        <v>8</v>
      </c>
      <c r="I50" s="278">
        <v>6</v>
      </c>
      <c r="J50" s="278">
        <v>12</v>
      </c>
      <c r="K50" s="279">
        <f t="shared" si="5"/>
        <v>0.33333333333333331</v>
      </c>
      <c r="L50" s="259">
        <f t="shared" si="7"/>
        <v>-0.14285714285714285</v>
      </c>
      <c r="M50" s="4">
        <v>3</v>
      </c>
    </row>
    <row r="51" spans="1:13" ht="38.25" x14ac:dyDescent="0.2">
      <c r="A51" s="275">
        <f t="shared" si="8"/>
        <v>14</v>
      </c>
      <c r="B51" s="276">
        <v>4003</v>
      </c>
      <c r="C51" s="277" t="s">
        <v>56</v>
      </c>
      <c r="D51" s="275">
        <v>3</v>
      </c>
      <c r="E51" s="278">
        <v>21</v>
      </c>
      <c r="F51" s="278">
        <f t="shared" si="4"/>
        <v>18</v>
      </c>
      <c r="G51" s="278">
        <v>10</v>
      </c>
      <c r="H51" s="278">
        <v>19</v>
      </c>
      <c r="I51" s="278">
        <v>12</v>
      </c>
      <c r="J51" s="278">
        <v>24</v>
      </c>
      <c r="K51" s="279">
        <f t="shared" si="5"/>
        <v>0.33333333333333331</v>
      </c>
      <c r="L51" s="259">
        <f t="shared" si="7"/>
        <v>-0.22580645161290322</v>
      </c>
      <c r="M51" s="4">
        <v>3</v>
      </c>
    </row>
    <row r="52" spans="1:13" ht="38.25" x14ac:dyDescent="0.2">
      <c r="A52" s="275">
        <f t="shared" si="8"/>
        <v>15</v>
      </c>
      <c r="B52" s="276">
        <v>1102</v>
      </c>
      <c r="C52" s="277" t="s">
        <v>22</v>
      </c>
      <c r="D52" s="275">
        <v>1</v>
      </c>
      <c r="E52" s="278">
        <v>1</v>
      </c>
      <c r="F52" s="278">
        <f t="shared" si="4"/>
        <v>0</v>
      </c>
      <c r="G52" s="278">
        <v>1</v>
      </c>
      <c r="H52" s="278">
        <v>2</v>
      </c>
      <c r="I52" s="278">
        <v>1</v>
      </c>
      <c r="J52" s="278">
        <v>3</v>
      </c>
      <c r="K52" s="279">
        <f t="shared" si="5"/>
        <v>0.5</v>
      </c>
      <c r="L52" s="259">
        <f t="shared" si="7"/>
        <v>-0.33333333333333331</v>
      </c>
      <c r="M52" s="4">
        <v>3</v>
      </c>
    </row>
    <row r="53" spans="1:13" ht="25.5" x14ac:dyDescent="0.2">
      <c r="A53" s="275">
        <f t="shared" si="8"/>
        <v>16</v>
      </c>
      <c r="B53" s="276">
        <v>1002</v>
      </c>
      <c r="C53" s="277" t="s">
        <v>21</v>
      </c>
      <c r="D53" s="275">
        <v>0</v>
      </c>
      <c r="E53" s="278">
        <v>3</v>
      </c>
      <c r="F53" s="278">
        <f t="shared" si="4"/>
        <v>3</v>
      </c>
      <c r="G53" s="278">
        <v>1</v>
      </c>
      <c r="H53" s="278">
        <v>1</v>
      </c>
      <c r="I53" s="278">
        <v>1</v>
      </c>
      <c r="J53" s="278">
        <v>6</v>
      </c>
      <c r="K53" s="279">
        <f t="shared" si="5"/>
        <v>0.7142857142857143</v>
      </c>
      <c r="L53" s="259">
        <f t="shared" si="7"/>
        <v>0</v>
      </c>
      <c r="M53" s="4">
        <v>3</v>
      </c>
    </row>
    <row r="54" spans="1:13" ht="25.5" x14ac:dyDescent="0.2">
      <c r="A54" s="275">
        <f t="shared" si="8"/>
        <v>17</v>
      </c>
      <c r="B54" s="276">
        <v>701</v>
      </c>
      <c r="C54" s="277" t="s">
        <v>18</v>
      </c>
      <c r="D54" s="275">
        <v>32</v>
      </c>
      <c r="E54" s="278">
        <v>113</v>
      </c>
      <c r="F54" s="278">
        <f t="shared" si="4"/>
        <v>81</v>
      </c>
      <c r="G54" s="278">
        <v>0</v>
      </c>
      <c r="H54" s="278">
        <v>29</v>
      </c>
      <c r="I54" s="278">
        <v>7</v>
      </c>
      <c r="J54" s="278">
        <v>61</v>
      </c>
      <c r="K54" s="279">
        <f t="shared" si="5"/>
        <v>0.79411764705882348</v>
      </c>
      <c r="L54" s="259">
        <f t="shared" si="7"/>
        <v>-0.61111111111111116</v>
      </c>
      <c r="M54" s="4">
        <v>3</v>
      </c>
    </row>
    <row r="55" spans="1:13" ht="25.5" x14ac:dyDescent="0.2">
      <c r="A55" s="275">
        <f t="shared" si="8"/>
        <v>18</v>
      </c>
      <c r="B55" s="276">
        <v>4098</v>
      </c>
      <c r="C55" s="277" t="s">
        <v>71</v>
      </c>
      <c r="D55" s="275">
        <v>3</v>
      </c>
      <c r="E55" s="278">
        <v>81</v>
      </c>
      <c r="F55" s="278">
        <f t="shared" si="4"/>
        <v>78</v>
      </c>
      <c r="G55" s="278">
        <v>9</v>
      </c>
      <c r="H55" s="278">
        <v>10</v>
      </c>
      <c r="I55" s="278">
        <v>3</v>
      </c>
      <c r="J55" s="278">
        <v>27</v>
      </c>
      <c r="K55" s="279">
        <f t="shared" si="5"/>
        <v>0.8</v>
      </c>
      <c r="L55" s="259">
        <f t="shared" si="7"/>
        <v>-0.53846153846153844</v>
      </c>
      <c r="M55" s="4">
        <v>3</v>
      </c>
    </row>
    <row r="56" spans="1:13" ht="25.5" x14ac:dyDescent="0.2">
      <c r="A56" s="275">
        <f t="shared" si="8"/>
        <v>19</v>
      </c>
      <c r="B56" s="276">
        <v>802</v>
      </c>
      <c r="C56" s="277" t="s">
        <v>19</v>
      </c>
      <c r="D56" s="275">
        <v>8</v>
      </c>
      <c r="E56" s="278">
        <v>15</v>
      </c>
      <c r="F56" s="278">
        <f t="shared" si="4"/>
        <v>7</v>
      </c>
      <c r="G56" s="278">
        <v>15</v>
      </c>
      <c r="H56" s="278">
        <v>26</v>
      </c>
      <c r="I56" s="278"/>
      <c r="J56" s="278">
        <v>5</v>
      </c>
      <c r="K56" s="279">
        <f t="shared" si="5"/>
        <v>1</v>
      </c>
      <c r="L56" s="259">
        <f t="shared" si="7"/>
        <v>-1</v>
      </c>
      <c r="M56" s="4">
        <v>3</v>
      </c>
    </row>
    <row r="57" spans="1:13" ht="38.25" x14ac:dyDescent="0.2">
      <c r="A57" s="275">
        <f t="shared" si="8"/>
        <v>20</v>
      </c>
      <c r="B57" s="276">
        <v>1702</v>
      </c>
      <c r="C57" s="277" t="s">
        <v>28</v>
      </c>
      <c r="D57" s="275">
        <v>11</v>
      </c>
      <c r="E57" s="278">
        <v>58</v>
      </c>
      <c r="F57" s="278">
        <f t="shared" si="4"/>
        <v>47</v>
      </c>
      <c r="G57" s="278">
        <v>0</v>
      </c>
      <c r="H57" s="278">
        <v>16</v>
      </c>
      <c r="I57" s="278"/>
      <c r="J57" s="278">
        <v>7</v>
      </c>
      <c r="K57" s="279">
        <f t="shared" si="5"/>
        <v>1</v>
      </c>
      <c r="L57" s="259">
        <f t="shared" si="7"/>
        <v>-1</v>
      </c>
      <c r="M57" s="4">
        <v>3</v>
      </c>
    </row>
    <row r="58" spans="1:13" ht="38.25" x14ac:dyDescent="0.2">
      <c r="A58" s="275">
        <f t="shared" si="8"/>
        <v>21</v>
      </c>
      <c r="B58" s="276">
        <v>2202</v>
      </c>
      <c r="C58" s="280" t="s">
        <v>34</v>
      </c>
      <c r="D58" s="275">
        <v>0</v>
      </c>
      <c r="E58" s="278"/>
      <c r="F58" s="278">
        <v>0</v>
      </c>
      <c r="G58" s="278">
        <v>0</v>
      </c>
      <c r="H58" s="278">
        <v>0</v>
      </c>
      <c r="I58" s="278"/>
      <c r="J58" s="278">
        <v>1</v>
      </c>
      <c r="K58" s="279">
        <f t="shared" si="5"/>
        <v>1</v>
      </c>
      <c r="L58" s="259" t="e">
        <f t="shared" si="7"/>
        <v>#DIV/0!</v>
      </c>
      <c r="M58" s="4">
        <v>3</v>
      </c>
    </row>
    <row r="59" spans="1:13" ht="38.25" x14ac:dyDescent="0.2">
      <c r="A59" s="275">
        <f t="shared" si="8"/>
        <v>22</v>
      </c>
      <c r="B59" s="276">
        <v>2602</v>
      </c>
      <c r="C59" s="277" t="s">
        <v>38</v>
      </c>
      <c r="D59" s="275">
        <v>0</v>
      </c>
      <c r="E59" s="278">
        <v>9</v>
      </c>
      <c r="F59" s="278">
        <f t="shared" ref="F59:F69" si="9">E59-D59</f>
        <v>9</v>
      </c>
      <c r="G59" s="278">
        <v>0</v>
      </c>
      <c r="H59" s="278">
        <v>4</v>
      </c>
      <c r="I59" s="278"/>
      <c r="J59" s="278">
        <v>5</v>
      </c>
      <c r="K59" s="279">
        <f t="shared" si="5"/>
        <v>1</v>
      </c>
      <c r="L59" s="259">
        <f t="shared" si="7"/>
        <v>-1</v>
      </c>
      <c r="M59" s="4">
        <v>3</v>
      </c>
    </row>
    <row r="60" spans="1:13" ht="25.5" x14ac:dyDescent="0.2">
      <c r="A60" s="275">
        <f t="shared" si="8"/>
        <v>23</v>
      </c>
      <c r="B60" s="276">
        <v>2702</v>
      </c>
      <c r="C60" s="277" t="s">
        <v>39</v>
      </c>
      <c r="D60" s="275">
        <v>4</v>
      </c>
      <c r="E60" s="278">
        <v>10</v>
      </c>
      <c r="F60" s="278">
        <f t="shared" si="9"/>
        <v>6</v>
      </c>
      <c r="G60" s="278">
        <v>8</v>
      </c>
      <c r="H60" s="278">
        <v>14</v>
      </c>
      <c r="I60" s="278"/>
      <c r="J60" s="278">
        <v>6</v>
      </c>
      <c r="K60" s="279">
        <f t="shared" si="5"/>
        <v>1</v>
      </c>
      <c r="L60" s="259">
        <f t="shared" si="7"/>
        <v>-1</v>
      </c>
      <c r="M60" s="4">
        <v>3</v>
      </c>
    </row>
    <row r="61" spans="1:13" ht="25.5" x14ac:dyDescent="0.2">
      <c r="A61" s="275">
        <f t="shared" si="8"/>
        <v>24</v>
      </c>
      <c r="B61" s="276">
        <v>3408</v>
      </c>
      <c r="C61" s="277" t="s">
        <v>45</v>
      </c>
      <c r="D61" s="275">
        <v>17</v>
      </c>
      <c r="E61" s="278">
        <v>36</v>
      </c>
      <c r="F61" s="278">
        <f t="shared" si="9"/>
        <v>19</v>
      </c>
      <c r="G61" s="278">
        <v>35</v>
      </c>
      <c r="H61" s="278">
        <v>2</v>
      </c>
      <c r="I61" s="278"/>
      <c r="J61" s="278">
        <v>4</v>
      </c>
      <c r="K61" s="279">
        <f t="shared" si="5"/>
        <v>1</v>
      </c>
      <c r="L61" s="259">
        <f t="shared" si="7"/>
        <v>-1</v>
      </c>
      <c r="M61" s="4">
        <v>3</v>
      </c>
    </row>
    <row r="62" spans="1:13" ht="25.5" x14ac:dyDescent="0.2">
      <c r="A62" s="275">
        <f t="shared" si="8"/>
        <v>25</v>
      </c>
      <c r="B62" s="276">
        <v>3409</v>
      </c>
      <c r="C62" s="277" t="s">
        <v>46</v>
      </c>
      <c r="D62" s="275">
        <v>18</v>
      </c>
      <c r="E62" s="278">
        <v>38</v>
      </c>
      <c r="F62" s="278">
        <f t="shared" si="9"/>
        <v>20</v>
      </c>
      <c r="G62" s="278">
        <v>0</v>
      </c>
      <c r="H62" s="278">
        <v>0</v>
      </c>
      <c r="I62" s="278"/>
      <c r="J62" s="278">
        <v>3</v>
      </c>
      <c r="K62" s="279">
        <f t="shared" si="5"/>
        <v>1</v>
      </c>
      <c r="L62" s="259" t="e">
        <f t="shared" si="7"/>
        <v>#DIV/0!</v>
      </c>
      <c r="M62" s="4">
        <v>3</v>
      </c>
    </row>
    <row r="63" spans="1:13" ht="38.25" x14ac:dyDescent="0.2">
      <c r="A63" s="275">
        <v>17</v>
      </c>
      <c r="B63" s="276">
        <v>4043</v>
      </c>
      <c r="C63" s="277" t="s">
        <v>65</v>
      </c>
      <c r="D63" s="275">
        <v>2</v>
      </c>
      <c r="E63" s="278">
        <v>16</v>
      </c>
      <c r="F63" s="278">
        <f t="shared" si="9"/>
        <v>14</v>
      </c>
      <c r="G63" s="278">
        <v>5</v>
      </c>
      <c r="H63" s="278">
        <v>5</v>
      </c>
      <c r="I63" s="278"/>
      <c r="J63" s="278">
        <v>12</v>
      </c>
      <c r="K63" s="279">
        <f t="shared" si="5"/>
        <v>1</v>
      </c>
      <c r="L63" s="259">
        <f t="shared" si="7"/>
        <v>-1</v>
      </c>
      <c r="M63" s="4">
        <v>3</v>
      </c>
    </row>
    <row r="64" spans="1:13" ht="25.5" x14ac:dyDescent="0.2">
      <c r="A64" s="275">
        <f t="shared" ref="A64:A69" si="10">A63+1</f>
        <v>18</v>
      </c>
      <c r="B64" s="276">
        <v>4099</v>
      </c>
      <c r="C64" s="277" t="s">
        <v>72</v>
      </c>
      <c r="D64" s="275">
        <v>19</v>
      </c>
      <c r="E64" s="278">
        <v>75</v>
      </c>
      <c r="F64" s="278">
        <f t="shared" si="9"/>
        <v>56</v>
      </c>
      <c r="G64" s="278">
        <v>50</v>
      </c>
      <c r="H64" s="278">
        <f>6+36</f>
        <v>42</v>
      </c>
      <c r="I64" s="278"/>
      <c r="J64" s="278">
        <v>35</v>
      </c>
      <c r="K64" s="279">
        <f t="shared" si="5"/>
        <v>1</v>
      </c>
      <c r="L64" s="259">
        <f t="shared" si="7"/>
        <v>-1</v>
      </c>
      <c r="M64" s="4">
        <v>3</v>
      </c>
    </row>
    <row r="65" spans="1:13" ht="25.5" x14ac:dyDescent="0.2">
      <c r="A65" s="275">
        <f t="shared" si="10"/>
        <v>19</v>
      </c>
      <c r="B65" s="276">
        <v>5501</v>
      </c>
      <c r="C65" s="277" t="s">
        <v>88</v>
      </c>
      <c r="D65" s="275">
        <v>18</v>
      </c>
      <c r="E65" s="278">
        <v>81</v>
      </c>
      <c r="F65" s="278">
        <f t="shared" si="9"/>
        <v>63</v>
      </c>
      <c r="G65" s="278">
        <v>54</v>
      </c>
      <c r="H65" s="278">
        <v>80</v>
      </c>
      <c r="I65" s="278"/>
      <c r="J65" s="278">
        <v>54</v>
      </c>
      <c r="K65" s="279">
        <f t="shared" si="5"/>
        <v>1</v>
      </c>
      <c r="L65" s="259">
        <f t="shared" si="7"/>
        <v>-1</v>
      </c>
      <c r="M65" s="4">
        <v>3</v>
      </c>
    </row>
    <row r="66" spans="1:13" ht="38.25" x14ac:dyDescent="0.2">
      <c r="A66" s="275">
        <f t="shared" si="10"/>
        <v>20</v>
      </c>
      <c r="B66" s="276">
        <v>5702</v>
      </c>
      <c r="C66" s="277" t="s">
        <v>92</v>
      </c>
      <c r="D66" s="275">
        <v>0</v>
      </c>
      <c r="E66" s="278">
        <v>6</v>
      </c>
      <c r="F66" s="278">
        <f t="shared" si="9"/>
        <v>6</v>
      </c>
      <c r="G66" s="278">
        <v>0</v>
      </c>
      <c r="H66" s="278">
        <v>6</v>
      </c>
      <c r="I66" s="278"/>
      <c r="J66" s="278">
        <v>4</v>
      </c>
      <c r="K66" s="279">
        <f t="shared" si="5"/>
        <v>1</v>
      </c>
      <c r="L66" s="259">
        <f t="shared" si="7"/>
        <v>-1</v>
      </c>
      <c r="M66" s="4">
        <v>3</v>
      </c>
    </row>
    <row r="67" spans="1:13" ht="38.25" x14ac:dyDescent="0.2">
      <c r="A67" s="275">
        <f t="shared" si="10"/>
        <v>21</v>
      </c>
      <c r="B67" s="276">
        <v>5705</v>
      </c>
      <c r="C67" s="277" t="s">
        <v>93</v>
      </c>
      <c r="D67" s="275">
        <v>1</v>
      </c>
      <c r="E67" s="278">
        <v>49</v>
      </c>
      <c r="F67" s="278">
        <f t="shared" si="9"/>
        <v>48</v>
      </c>
      <c r="G67" s="278">
        <v>2</v>
      </c>
      <c r="H67" s="278">
        <v>38</v>
      </c>
      <c r="I67" s="278"/>
      <c r="J67" s="278">
        <v>14</v>
      </c>
      <c r="K67" s="279">
        <f t="shared" si="5"/>
        <v>1</v>
      </c>
      <c r="L67" s="259">
        <f t="shared" si="7"/>
        <v>-1</v>
      </c>
      <c r="M67" s="4">
        <v>3</v>
      </c>
    </row>
    <row r="68" spans="1:13" ht="25.5" x14ac:dyDescent="0.2">
      <c r="A68" s="275">
        <f t="shared" si="10"/>
        <v>22</v>
      </c>
      <c r="B68" s="276">
        <v>6004</v>
      </c>
      <c r="C68" s="277" t="s">
        <v>102</v>
      </c>
      <c r="D68" s="275">
        <v>0</v>
      </c>
      <c r="E68" s="278">
        <v>3</v>
      </c>
      <c r="F68" s="278">
        <f t="shared" si="9"/>
        <v>3</v>
      </c>
      <c r="G68" s="278">
        <v>0</v>
      </c>
      <c r="H68" s="278">
        <v>4</v>
      </c>
      <c r="I68" s="278"/>
      <c r="J68" s="278">
        <v>4</v>
      </c>
      <c r="K68" s="279">
        <f t="shared" si="5"/>
        <v>1</v>
      </c>
      <c r="L68" s="259">
        <v>0</v>
      </c>
      <c r="M68" s="4">
        <v>3</v>
      </c>
    </row>
    <row r="69" spans="1:13" ht="38.25" x14ac:dyDescent="0.2">
      <c r="A69" s="275">
        <f t="shared" si="10"/>
        <v>23</v>
      </c>
      <c r="B69" s="276">
        <v>6013</v>
      </c>
      <c r="C69" s="277" t="s">
        <v>108</v>
      </c>
      <c r="D69" s="275">
        <v>46</v>
      </c>
      <c r="E69" s="278">
        <v>156</v>
      </c>
      <c r="F69" s="278">
        <f t="shared" si="9"/>
        <v>110</v>
      </c>
      <c r="G69" s="278">
        <v>0</v>
      </c>
      <c r="H69" s="278">
        <v>49</v>
      </c>
      <c r="I69" s="278"/>
      <c r="J69" s="278">
        <v>47</v>
      </c>
      <c r="K69" s="279">
        <f t="shared" si="5"/>
        <v>1</v>
      </c>
      <c r="L69" s="259">
        <f>(I69-H69)/(I69+H69)</f>
        <v>-1</v>
      </c>
      <c r="M69" s="4">
        <v>3</v>
      </c>
    </row>
  </sheetData>
  <autoFilter ref="A3:K69">
    <sortState ref="A4:K69">
      <sortCondition ref="K3:K69"/>
    </sortState>
  </autoFilter>
  <sortState ref="A4:L69">
    <sortCondition ref="L4"/>
  </sortState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scale="60" orientation="landscape" r:id="rId1"/>
  <headerFooter>
    <oddFooter>Ñòðàíèöà P èç 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6"/>
  <sheetViews>
    <sheetView topLeftCell="B1" zoomScale="75" zoomScaleNormal="75" workbookViewId="0">
      <pane xSplit="2" ySplit="2" topLeftCell="D47" activePane="bottomRight" state="frozen"/>
      <selection activeCell="B1" sqref="B1"/>
      <selection pane="topRight" activeCell="D1" sqref="D1"/>
      <selection pane="bottomLeft" activeCell="B3" sqref="B3"/>
      <selection pane="bottomRight" activeCell="M54" sqref="M54"/>
    </sheetView>
  </sheetViews>
  <sheetFormatPr defaultRowHeight="15" x14ac:dyDescent="0.25"/>
  <cols>
    <col min="3" max="3" width="47.42578125" customWidth="1"/>
    <col min="4" max="4" width="23.140625" customWidth="1"/>
    <col min="5" max="5" width="23.7109375" customWidth="1"/>
    <col min="6" max="7" width="23.140625" customWidth="1"/>
    <col min="8" max="8" width="18.5703125" customWidth="1"/>
    <col min="9" max="9" width="23.140625" customWidth="1"/>
    <col min="10" max="10" width="18.5703125" customWidth="1"/>
    <col min="11" max="13" width="23.140625" customWidth="1"/>
    <col min="14" max="14" width="20.85546875" customWidth="1"/>
    <col min="15" max="15" width="23.7109375" customWidth="1"/>
  </cols>
  <sheetData>
    <row r="1" spans="1:14" ht="28.5" customHeight="1" thickBot="1" x14ac:dyDescent="0.3"/>
    <row r="2" spans="1:14" ht="108.75" customHeight="1" thickBot="1" x14ac:dyDescent="0.3">
      <c r="A2" s="9" t="s">
        <v>0</v>
      </c>
      <c r="B2" s="1" t="s">
        <v>3</v>
      </c>
      <c r="C2" s="12" t="s">
        <v>1</v>
      </c>
      <c r="D2" s="13" t="s">
        <v>7</v>
      </c>
      <c r="E2" s="11" t="s">
        <v>117</v>
      </c>
      <c r="F2" s="5" t="s">
        <v>116</v>
      </c>
      <c r="G2" s="5" t="s">
        <v>147</v>
      </c>
      <c r="H2" s="5" t="s">
        <v>123</v>
      </c>
      <c r="I2" s="5" t="s">
        <v>126</v>
      </c>
      <c r="J2" s="5" t="s">
        <v>148</v>
      </c>
      <c r="K2" s="5" t="s">
        <v>161</v>
      </c>
      <c r="L2" s="5" t="s">
        <v>162</v>
      </c>
      <c r="M2" s="5" t="s">
        <v>264</v>
      </c>
      <c r="N2" s="5" t="s">
        <v>118</v>
      </c>
    </row>
    <row r="3" spans="1:14" ht="18.75" customHeight="1" x14ac:dyDescent="0.25">
      <c r="A3" s="1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48" x14ac:dyDescent="0.25">
      <c r="A4" s="2" t="e">
        <f>#REF!+1</f>
        <v>#REF!</v>
      </c>
      <c r="B4" s="281">
        <v>5715</v>
      </c>
      <c r="C4" s="282" t="s">
        <v>96</v>
      </c>
      <c r="D4" s="283">
        <v>135</v>
      </c>
      <c r="E4" s="284">
        <v>0</v>
      </c>
      <c r="F4" s="283">
        <v>6</v>
      </c>
      <c r="G4" s="283">
        <f t="shared" ref="G4:G12" si="0">E4+F4</f>
        <v>6</v>
      </c>
      <c r="H4" s="283"/>
      <c r="I4" s="283">
        <f t="shared" ref="I4:I27" si="1">G4+H4</f>
        <v>6</v>
      </c>
      <c r="J4" s="283"/>
      <c r="K4" s="283">
        <f t="shared" ref="K4:K27" si="2">I4+J4</f>
        <v>6</v>
      </c>
      <c r="L4" s="285">
        <v>8</v>
      </c>
      <c r="M4" s="285">
        <v>169</v>
      </c>
      <c r="N4" s="286">
        <f t="shared" ref="N4:N35" si="3">(M4)/D4</f>
        <v>1.2518518518518518</v>
      </c>
    </row>
    <row r="5" spans="1:14" ht="36" x14ac:dyDescent="0.25">
      <c r="A5" s="2" t="e">
        <f t="shared" ref="A5:A36" si="4">A4+1</f>
        <v>#REF!</v>
      </c>
      <c r="B5" s="287">
        <v>2002</v>
      </c>
      <c r="C5" s="282" t="s">
        <v>31</v>
      </c>
      <c r="D5" s="283">
        <v>69</v>
      </c>
      <c r="E5" s="284"/>
      <c r="F5" s="283">
        <v>49</v>
      </c>
      <c r="G5" s="283">
        <f t="shared" si="0"/>
        <v>49</v>
      </c>
      <c r="H5" s="283"/>
      <c r="I5" s="283">
        <f t="shared" si="1"/>
        <v>49</v>
      </c>
      <c r="J5" s="283"/>
      <c r="K5" s="283">
        <f t="shared" si="2"/>
        <v>49</v>
      </c>
      <c r="L5" s="285">
        <v>61</v>
      </c>
      <c r="M5" s="285">
        <v>69</v>
      </c>
      <c r="N5" s="286">
        <f t="shared" si="3"/>
        <v>1</v>
      </c>
    </row>
    <row r="6" spans="1:14" ht="36" x14ac:dyDescent="0.25">
      <c r="A6" s="2" t="e">
        <f t="shared" si="4"/>
        <v>#REF!</v>
      </c>
      <c r="B6" s="288">
        <v>4018</v>
      </c>
      <c r="C6" s="282" t="s">
        <v>59</v>
      </c>
      <c r="D6" s="283">
        <v>25</v>
      </c>
      <c r="E6" s="284">
        <f>D6-F6</f>
        <v>1</v>
      </c>
      <c r="F6" s="283">
        <v>24</v>
      </c>
      <c r="G6" s="283">
        <f t="shared" si="0"/>
        <v>25</v>
      </c>
      <c r="H6" s="283"/>
      <c r="I6" s="283">
        <f t="shared" si="1"/>
        <v>25</v>
      </c>
      <c r="J6" s="283"/>
      <c r="K6" s="283">
        <f t="shared" si="2"/>
        <v>25</v>
      </c>
      <c r="L6" s="285">
        <v>25</v>
      </c>
      <c r="M6" s="285">
        <v>25</v>
      </c>
      <c r="N6" s="286">
        <f t="shared" si="3"/>
        <v>1</v>
      </c>
    </row>
    <row r="7" spans="1:14" ht="36" x14ac:dyDescent="0.25">
      <c r="A7" s="2" t="e">
        <f t="shared" si="4"/>
        <v>#REF!</v>
      </c>
      <c r="B7" s="289">
        <v>6030</v>
      </c>
      <c r="C7" s="282" t="s">
        <v>114</v>
      </c>
      <c r="D7" s="283">
        <v>10</v>
      </c>
      <c r="E7" s="290">
        <v>0</v>
      </c>
      <c r="F7" s="283"/>
      <c r="G7" s="283">
        <f t="shared" si="0"/>
        <v>0</v>
      </c>
      <c r="H7" s="283"/>
      <c r="I7" s="283">
        <f t="shared" si="1"/>
        <v>0</v>
      </c>
      <c r="J7" s="283"/>
      <c r="K7" s="283">
        <f t="shared" si="2"/>
        <v>0</v>
      </c>
      <c r="L7" s="285"/>
      <c r="M7" s="285">
        <v>10</v>
      </c>
      <c r="N7" s="286">
        <f t="shared" si="3"/>
        <v>1</v>
      </c>
    </row>
    <row r="8" spans="1:14" ht="36" x14ac:dyDescent="0.25">
      <c r="A8" s="2" t="e">
        <f t="shared" si="4"/>
        <v>#REF!</v>
      </c>
      <c r="B8" s="288">
        <v>4022</v>
      </c>
      <c r="C8" s="282" t="s">
        <v>61</v>
      </c>
      <c r="D8" s="283">
        <v>71</v>
      </c>
      <c r="E8" s="284">
        <v>70</v>
      </c>
      <c r="F8" s="283"/>
      <c r="G8" s="283">
        <f t="shared" si="0"/>
        <v>70</v>
      </c>
      <c r="H8" s="283"/>
      <c r="I8" s="283">
        <f t="shared" si="1"/>
        <v>70</v>
      </c>
      <c r="J8" s="283"/>
      <c r="K8" s="283">
        <f t="shared" si="2"/>
        <v>70</v>
      </c>
      <c r="L8" s="285">
        <v>70</v>
      </c>
      <c r="M8" s="285">
        <v>70</v>
      </c>
      <c r="N8" s="286">
        <f t="shared" si="3"/>
        <v>0.9859154929577465</v>
      </c>
    </row>
    <row r="9" spans="1:14" ht="36" x14ac:dyDescent="0.25">
      <c r="A9" s="2" t="e">
        <f t="shared" si="4"/>
        <v>#REF!</v>
      </c>
      <c r="B9" s="287">
        <v>5017</v>
      </c>
      <c r="C9" s="282" t="s">
        <v>77</v>
      </c>
      <c r="D9" s="283">
        <v>44</v>
      </c>
      <c r="E9" s="284">
        <v>0</v>
      </c>
      <c r="F9" s="283"/>
      <c r="G9" s="283">
        <f t="shared" si="0"/>
        <v>0</v>
      </c>
      <c r="H9" s="283"/>
      <c r="I9" s="283">
        <f t="shared" si="1"/>
        <v>0</v>
      </c>
      <c r="J9" s="283">
        <v>38</v>
      </c>
      <c r="K9" s="283">
        <f t="shared" si="2"/>
        <v>38</v>
      </c>
      <c r="L9" s="285">
        <v>43</v>
      </c>
      <c r="M9" s="285">
        <v>43</v>
      </c>
      <c r="N9" s="286">
        <f t="shared" si="3"/>
        <v>0.97727272727272729</v>
      </c>
    </row>
    <row r="10" spans="1:14" ht="36" x14ac:dyDescent="0.25">
      <c r="A10" s="2" t="e">
        <f t="shared" si="4"/>
        <v>#REF!</v>
      </c>
      <c r="B10" s="288">
        <v>4099</v>
      </c>
      <c r="C10" s="282" t="s">
        <v>72</v>
      </c>
      <c r="D10" s="283">
        <v>118</v>
      </c>
      <c r="E10" s="284">
        <v>0</v>
      </c>
      <c r="F10" s="283">
        <v>0</v>
      </c>
      <c r="G10" s="283">
        <f t="shared" si="0"/>
        <v>0</v>
      </c>
      <c r="H10" s="283"/>
      <c r="I10" s="283">
        <f t="shared" si="1"/>
        <v>0</v>
      </c>
      <c r="J10" s="283"/>
      <c r="K10" s="283">
        <f t="shared" si="2"/>
        <v>0</v>
      </c>
      <c r="L10" s="285">
        <v>0</v>
      </c>
      <c r="M10" s="285">
        <v>110</v>
      </c>
      <c r="N10" s="286">
        <f t="shared" si="3"/>
        <v>0.93220338983050843</v>
      </c>
    </row>
    <row r="11" spans="1:14" ht="36" x14ac:dyDescent="0.25">
      <c r="A11" s="2" t="e">
        <f t="shared" si="4"/>
        <v>#REF!</v>
      </c>
      <c r="B11" s="289">
        <v>3422</v>
      </c>
      <c r="C11" s="282" t="s">
        <v>53</v>
      </c>
      <c r="D11" s="283">
        <v>56</v>
      </c>
      <c r="E11" s="284">
        <v>0</v>
      </c>
      <c r="F11" s="283">
        <v>39</v>
      </c>
      <c r="G11" s="283">
        <f t="shared" si="0"/>
        <v>39</v>
      </c>
      <c r="H11" s="283"/>
      <c r="I11" s="283">
        <f t="shared" si="1"/>
        <v>39</v>
      </c>
      <c r="J11" s="283">
        <v>4</v>
      </c>
      <c r="K11" s="283">
        <f t="shared" si="2"/>
        <v>43</v>
      </c>
      <c r="L11" s="285">
        <v>50</v>
      </c>
      <c r="M11" s="285">
        <v>52</v>
      </c>
      <c r="N11" s="286">
        <f t="shared" si="3"/>
        <v>0.9285714285714286</v>
      </c>
    </row>
    <row r="12" spans="1:14" ht="36" x14ac:dyDescent="0.25">
      <c r="A12" s="2" t="e">
        <f t="shared" si="4"/>
        <v>#REF!</v>
      </c>
      <c r="B12" s="287">
        <v>5015</v>
      </c>
      <c r="C12" s="282" t="s">
        <v>76</v>
      </c>
      <c r="D12" s="283">
        <v>10</v>
      </c>
      <c r="E12" s="284">
        <v>0</v>
      </c>
      <c r="F12" s="283"/>
      <c r="G12" s="283">
        <f t="shared" si="0"/>
        <v>0</v>
      </c>
      <c r="H12" s="283"/>
      <c r="I12" s="283">
        <f t="shared" si="1"/>
        <v>0</v>
      </c>
      <c r="J12" s="283"/>
      <c r="K12" s="283">
        <f t="shared" si="2"/>
        <v>0</v>
      </c>
      <c r="L12" s="285">
        <v>0</v>
      </c>
      <c r="M12" s="285">
        <v>9</v>
      </c>
      <c r="N12" s="286">
        <f t="shared" si="3"/>
        <v>0.9</v>
      </c>
    </row>
    <row r="13" spans="1:14" ht="36" x14ac:dyDescent="0.25">
      <c r="A13" s="2" t="e">
        <f t="shared" si="4"/>
        <v>#REF!</v>
      </c>
      <c r="B13" s="289">
        <v>3102</v>
      </c>
      <c r="C13" s="282" t="s">
        <v>41</v>
      </c>
      <c r="D13" s="283">
        <v>168</v>
      </c>
      <c r="E13" s="284">
        <v>0</v>
      </c>
      <c r="F13" s="283">
        <v>143</v>
      </c>
      <c r="G13" s="283">
        <v>0</v>
      </c>
      <c r="H13" s="283">
        <v>143</v>
      </c>
      <c r="I13" s="283">
        <f t="shared" si="1"/>
        <v>143</v>
      </c>
      <c r="J13" s="283"/>
      <c r="K13" s="283">
        <f t="shared" si="2"/>
        <v>143</v>
      </c>
      <c r="L13" s="285">
        <v>151</v>
      </c>
      <c r="M13" s="285">
        <v>151</v>
      </c>
      <c r="N13" s="286">
        <f t="shared" si="3"/>
        <v>0.89880952380952384</v>
      </c>
    </row>
    <row r="14" spans="1:14" ht="36" x14ac:dyDescent="0.25">
      <c r="A14" s="2" t="e">
        <f t="shared" si="4"/>
        <v>#REF!</v>
      </c>
      <c r="B14" s="289">
        <v>3421</v>
      </c>
      <c r="C14" s="282" t="s">
        <v>52</v>
      </c>
      <c r="D14" s="283">
        <v>9</v>
      </c>
      <c r="E14" s="290">
        <v>0</v>
      </c>
      <c r="F14" s="283"/>
      <c r="G14" s="283">
        <f t="shared" ref="G14:G19" si="5">E14+F14</f>
        <v>0</v>
      </c>
      <c r="H14" s="283">
        <v>2</v>
      </c>
      <c r="I14" s="283">
        <f t="shared" si="1"/>
        <v>2</v>
      </c>
      <c r="J14" s="283">
        <v>1</v>
      </c>
      <c r="K14" s="283">
        <f t="shared" si="2"/>
        <v>3</v>
      </c>
      <c r="L14" s="285">
        <v>2</v>
      </c>
      <c r="M14" s="285">
        <v>8</v>
      </c>
      <c r="N14" s="286">
        <f t="shared" si="3"/>
        <v>0.88888888888888884</v>
      </c>
    </row>
    <row r="15" spans="1:14" ht="36" x14ac:dyDescent="0.25">
      <c r="A15" s="2" t="e">
        <f t="shared" si="4"/>
        <v>#REF!</v>
      </c>
      <c r="B15" s="287">
        <v>5606</v>
      </c>
      <c r="C15" s="282" t="s">
        <v>91</v>
      </c>
      <c r="D15" s="283">
        <v>9</v>
      </c>
      <c r="E15" s="284">
        <v>0</v>
      </c>
      <c r="F15" s="283">
        <v>1</v>
      </c>
      <c r="G15" s="283">
        <f t="shared" si="5"/>
        <v>1</v>
      </c>
      <c r="H15" s="283"/>
      <c r="I15" s="283">
        <f t="shared" si="1"/>
        <v>1</v>
      </c>
      <c r="J15" s="283">
        <v>1</v>
      </c>
      <c r="K15" s="283">
        <f t="shared" si="2"/>
        <v>2</v>
      </c>
      <c r="L15" s="285">
        <v>2</v>
      </c>
      <c r="M15" s="285">
        <v>8</v>
      </c>
      <c r="N15" s="286">
        <f t="shared" si="3"/>
        <v>0.88888888888888884</v>
      </c>
    </row>
    <row r="16" spans="1:14" ht="36" x14ac:dyDescent="0.25">
      <c r="A16" s="2" t="e">
        <f t="shared" si="4"/>
        <v>#REF!</v>
      </c>
      <c r="B16" s="291">
        <v>2402</v>
      </c>
      <c r="C16" s="282" t="s">
        <v>36</v>
      </c>
      <c r="D16" s="283">
        <v>26</v>
      </c>
      <c r="E16" s="284">
        <v>0</v>
      </c>
      <c r="F16" s="283"/>
      <c r="G16" s="283">
        <f t="shared" si="5"/>
        <v>0</v>
      </c>
      <c r="H16" s="283"/>
      <c r="I16" s="283">
        <f t="shared" si="1"/>
        <v>0</v>
      </c>
      <c r="J16" s="283"/>
      <c r="K16" s="283">
        <f t="shared" si="2"/>
        <v>0</v>
      </c>
      <c r="L16" s="285">
        <v>0</v>
      </c>
      <c r="M16" s="285">
        <v>23</v>
      </c>
      <c r="N16" s="286">
        <f t="shared" si="3"/>
        <v>0.88461538461538458</v>
      </c>
    </row>
    <row r="17" spans="1:14" ht="36" x14ac:dyDescent="0.25">
      <c r="A17" s="2" t="e">
        <f t="shared" si="4"/>
        <v>#REF!</v>
      </c>
      <c r="B17" s="289">
        <v>1302</v>
      </c>
      <c r="C17" s="282" t="s">
        <v>24</v>
      </c>
      <c r="D17" s="283">
        <v>93</v>
      </c>
      <c r="E17" s="284">
        <v>0</v>
      </c>
      <c r="F17" s="283">
        <v>77</v>
      </c>
      <c r="G17" s="283">
        <f t="shared" si="5"/>
        <v>77</v>
      </c>
      <c r="H17" s="283"/>
      <c r="I17" s="283">
        <f t="shared" si="1"/>
        <v>77</v>
      </c>
      <c r="J17" s="283"/>
      <c r="K17" s="283">
        <f t="shared" si="2"/>
        <v>77</v>
      </c>
      <c r="L17" s="285">
        <v>77</v>
      </c>
      <c r="M17" s="285">
        <v>80</v>
      </c>
      <c r="N17" s="286">
        <f t="shared" si="3"/>
        <v>0.86021505376344087</v>
      </c>
    </row>
    <row r="18" spans="1:14" ht="48" x14ac:dyDescent="0.25">
      <c r="A18" s="2" t="e">
        <f t="shared" si="4"/>
        <v>#REF!</v>
      </c>
      <c r="B18" s="289">
        <v>5403</v>
      </c>
      <c r="C18" s="282" t="s">
        <v>87</v>
      </c>
      <c r="D18" s="283">
        <v>7</v>
      </c>
      <c r="E18" s="284">
        <v>0</v>
      </c>
      <c r="F18" s="283"/>
      <c r="G18" s="283">
        <f t="shared" si="5"/>
        <v>0</v>
      </c>
      <c r="H18" s="283"/>
      <c r="I18" s="283">
        <f t="shared" si="1"/>
        <v>0</v>
      </c>
      <c r="J18" s="283"/>
      <c r="K18" s="283">
        <f t="shared" si="2"/>
        <v>0</v>
      </c>
      <c r="L18" s="285"/>
      <c r="M18" s="285">
        <v>6</v>
      </c>
      <c r="N18" s="286">
        <f t="shared" si="3"/>
        <v>0.8571428571428571</v>
      </c>
    </row>
    <row r="19" spans="1:14" ht="36" x14ac:dyDescent="0.25">
      <c r="A19" s="2" t="e">
        <f t="shared" si="4"/>
        <v>#REF!</v>
      </c>
      <c r="B19" s="287">
        <v>4048</v>
      </c>
      <c r="C19" s="282" t="s">
        <v>67</v>
      </c>
      <c r="D19" s="283">
        <v>20</v>
      </c>
      <c r="E19" s="284">
        <v>0</v>
      </c>
      <c r="F19" s="283"/>
      <c r="G19" s="283">
        <f t="shared" si="5"/>
        <v>0</v>
      </c>
      <c r="H19" s="283"/>
      <c r="I19" s="283">
        <f t="shared" si="1"/>
        <v>0</v>
      </c>
      <c r="J19" s="283"/>
      <c r="K19" s="283">
        <f t="shared" si="2"/>
        <v>0</v>
      </c>
      <c r="L19" s="285">
        <v>16</v>
      </c>
      <c r="M19" s="285">
        <v>16</v>
      </c>
      <c r="N19" s="286">
        <f t="shared" si="3"/>
        <v>0.8</v>
      </c>
    </row>
    <row r="20" spans="1:14" ht="48" x14ac:dyDescent="0.25">
      <c r="A20" s="2" t="e">
        <f t="shared" si="4"/>
        <v>#REF!</v>
      </c>
      <c r="B20" s="288">
        <v>4021</v>
      </c>
      <c r="C20" s="282" t="s">
        <v>60</v>
      </c>
      <c r="D20" s="283">
        <v>106</v>
      </c>
      <c r="E20" s="284">
        <v>0</v>
      </c>
      <c r="F20" s="283">
        <v>83</v>
      </c>
      <c r="G20" s="283">
        <v>0</v>
      </c>
      <c r="H20" s="283">
        <v>83</v>
      </c>
      <c r="I20" s="283">
        <f t="shared" si="1"/>
        <v>83</v>
      </c>
      <c r="J20" s="283"/>
      <c r="K20" s="283">
        <f t="shared" si="2"/>
        <v>83</v>
      </c>
      <c r="L20" s="285">
        <v>84</v>
      </c>
      <c r="M20" s="285">
        <v>84</v>
      </c>
      <c r="N20" s="286">
        <f t="shared" si="3"/>
        <v>0.79245283018867929</v>
      </c>
    </row>
    <row r="21" spans="1:14" ht="36" x14ac:dyDescent="0.25">
      <c r="A21" s="2" t="e">
        <f t="shared" si="4"/>
        <v>#REF!</v>
      </c>
      <c r="B21" s="288">
        <v>4005</v>
      </c>
      <c r="C21" s="282" t="s">
        <v>58</v>
      </c>
      <c r="D21" s="283">
        <v>14</v>
      </c>
      <c r="E21" s="284">
        <v>9</v>
      </c>
      <c r="F21" s="283"/>
      <c r="G21" s="283">
        <f>E21+F21</f>
        <v>9</v>
      </c>
      <c r="H21" s="283"/>
      <c r="I21" s="283">
        <f t="shared" si="1"/>
        <v>9</v>
      </c>
      <c r="J21" s="283"/>
      <c r="K21" s="283">
        <f t="shared" si="2"/>
        <v>9</v>
      </c>
      <c r="L21" s="285">
        <v>6</v>
      </c>
      <c r="M21" s="285">
        <v>11</v>
      </c>
      <c r="N21" s="286">
        <f t="shared" si="3"/>
        <v>0.7857142857142857</v>
      </c>
    </row>
    <row r="22" spans="1:14" ht="36" x14ac:dyDescent="0.25">
      <c r="A22" s="2" t="e">
        <f t="shared" si="4"/>
        <v>#REF!</v>
      </c>
      <c r="B22" s="289">
        <v>5206</v>
      </c>
      <c r="C22" s="282" t="s">
        <v>83</v>
      </c>
      <c r="D22" s="283">
        <v>9</v>
      </c>
      <c r="E22" s="284">
        <v>7</v>
      </c>
      <c r="F22" s="283"/>
      <c r="G22" s="283">
        <v>0</v>
      </c>
      <c r="H22" s="283">
        <v>7</v>
      </c>
      <c r="I22" s="283">
        <f t="shared" si="1"/>
        <v>7</v>
      </c>
      <c r="J22" s="283"/>
      <c r="K22" s="283">
        <f t="shared" si="2"/>
        <v>7</v>
      </c>
      <c r="L22" s="285">
        <v>7</v>
      </c>
      <c r="M22" s="285">
        <v>7</v>
      </c>
      <c r="N22" s="286">
        <f t="shared" si="3"/>
        <v>0.77777777777777779</v>
      </c>
    </row>
    <row r="23" spans="1:14" ht="36" x14ac:dyDescent="0.25">
      <c r="A23" s="2" t="e">
        <f t="shared" si="4"/>
        <v>#REF!</v>
      </c>
      <c r="B23" s="289">
        <v>5903</v>
      </c>
      <c r="C23" s="282" t="s">
        <v>100</v>
      </c>
      <c r="D23" s="283">
        <v>106</v>
      </c>
      <c r="E23" s="284">
        <v>0</v>
      </c>
      <c r="F23" s="283">
        <v>67</v>
      </c>
      <c r="G23" s="283">
        <f t="shared" ref="G23:G28" si="6">E23+F23</f>
        <v>67</v>
      </c>
      <c r="H23" s="283"/>
      <c r="I23" s="283">
        <f t="shared" si="1"/>
        <v>67</v>
      </c>
      <c r="J23" s="283"/>
      <c r="K23" s="283">
        <f t="shared" si="2"/>
        <v>67</v>
      </c>
      <c r="L23" s="285">
        <v>74</v>
      </c>
      <c r="M23" s="285">
        <v>82</v>
      </c>
      <c r="N23" s="286">
        <f t="shared" si="3"/>
        <v>0.77358490566037741</v>
      </c>
    </row>
    <row r="24" spans="1:14" ht="36" x14ac:dyDescent="0.25">
      <c r="A24" s="2" t="e">
        <f t="shared" si="4"/>
        <v>#REF!</v>
      </c>
      <c r="B24" s="289">
        <v>3115</v>
      </c>
      <c r="C24" s="282" t="s">
        <v>42</v>
      </c>
      <c r="D24" s="283">
        <v>4</v>
      </c>
      <c r="E24" s="284">
        <v>0</v>
      </c>
      <c r="F24" s="283">
        <v>2</v>
      </c>
      <c r="G24" s="283">
        <f t="shared" si="6"/>
        <v>2</v>
      </c>
      <c r="H24" s="283"/>
      <c r="I24" s="283">
        <f t="shared" si="1"/>
        <v>2</v>
      </c>
      <c r="J24" s="283"/>
      <c r="K24" s="283">
        <f t="shared" si="2"/>
        <v>2</v>
      </c>
      <c r="L24" s="285">
        <v>3</v>
      </c>
      <c r="M24" s="285">
        <v>3</v>
      </c>
      <c r="N24" s="286">
        <f t="shared" si="3"/>
        <v>0.75</v>
      </c>
    </row>
    <row r="25" spans="1:14" ht="36" x14ac:dyDescent="0.25">
      <c r="A25" s="2" t="e">
        <f t="shared" si="4"/>
        <v>#REF!</v>
      </c>
      <c r="B25" s="292">
        <v>3512</v>
      </c>
      <c r="C25" s="282" t="s">
        <v>55</v>
      </c>
      <c r="D25" s="283">
        <v>4</v>
      </c>
      <c r="E25" s="290">
        <v>0</v>
      </c>
      <c r="F25" s="283"/>
      <c r="G25" s="283">
        <f t="shared" si="6"/>
        <v>0</v>
      </c>
      <c r="H25" s="283"/>
      <c r="I25" s="283">
        <f t="shared" si="1"/>
        <v>0</v>
      </c>
      <c r="J25" s="283">
        <v>3</v>
      </c>
      <c r="K25" s="283">
        <f t="shared" si="2"/>
        <v>3</v>
      </c>
      <c r="L25" s="285">
        <v>3</v>
      </c>
      <c r="M25" s="285">
        <v>3</v>
      </c>
      <c r="N25" s="286">
        <f t="shared" si="3"/>
        <v>0.75</v>
      </c>
    </row>
    <row r="26" spans="1:14" ht="36" x14ac:dyDescent="0.25">
      <c r="A26" s="2" t="e">
        <f t="shared" si="4"/>
        <v>#REF!</v>
      </c>
      <c r="B26" s="287">
        <v>4043</v>
      </c>
      <c r="C26" s="282" t="s">
        <v>65</v>
      </c>
      <c r="D26" s="283">
        <v>301</v>
      </c>
      <c r="E26" s="284">
        <v>0</v>
      </c>
      <c r="F26" s="283">
        <v>69</v>
      </c>
      <c r="G26" s="283">
        <f t="shared" si="6"/>
        <v>69</v>
      </c>
      <c r="H26" s="283">
        <v>34</v>
      </c>
      <c r="I26" s="283">
        <f t="shared" si="1"/>
        <v>103</v>
      </c>
      <c r="J26" s="283">
        <v>18</v>
      </c>
      <c r="K26" s="283">
        <f t="shared" si="2"/>
        <v>121</v>
      </c>
      <c r="L26" s="285">
        <v>190</v>
      </c>
      <c r="M26" s="285">
        <v>221</v>
      </c>
      <c r="N26" s="286">
        <f t="shared" si="3"/>
        <v>0.73421926910299007</v>
      </c>
    </row>
    <row r="27" spans="1:14" ht="36" x14ac:dyDescent="0.25">
      <c r="A27" s="2" t="e">
        <f t="shared" si="4"/>
        <v>#REF!</v>
      </c>
      <c r="B27" s="288">
        <v>4050</v>
      </c>
      <c r="C27" s="282" t="s">
        <v>68</v>
      </c>
      <c r="D27" s="283">
        <v>55</v>
      </c>
      <c r="E27" s="284">
        <v>0</v>
      </c>
      <c r="F27" s="283"/>
      <c r="G27" s="283">
        <f t="shared" si="6"/>
        <v>0</v>
      </c>
      <c r="H27" s="283"/>
      <c r="I27" s="283">
        <f t="shared" si="1"/>
        <v>0</v>
      </c>
      <c r="J27" s="283">
        <v>28</v>
      </c>
      <c r="K27" s="283">
        <f t="shared" si="2"/>
        <v>28</v>
      </c>
      <c r="L27" s="285">
        <v>39</v>
      </c>
      <c r="M27" s="285">
        <v>39</v>
      </c>
      <c r="N27" s="286">
        <f t="shared" si="3"/>
        <v>0.70909090909090911</v>
      </c>
    </row>
    <row r="28" spans="1:14" ht="36" x14ac:dyDescent="0.25">
      <c r="A28" s="2" t="e">
        <f t="shared" si="4"/>
        <v>#REF!</v>
      </c>
      <c r="B28" s="291">
        <v>1402</v>
      </c>
      <c r="C28" s="282" t="s">
        <v>25</v>
      </c>
      <c r="D28" s="283">
        <v>19</v>
      </c>
      <c r="E28" s="284">
        <v>0</v>
      </c>
      <c r="F28" s="283"/>
      <c r="G28" s="283">
        <f t="shared" si="6"/>
        <v>0</v>
      </c>
      <c r="H28" s="283"/>
      <c r="I28" s="283">
        <v>16</v>
      </c>
      <c r="J28" s="283"/>
      <c r="K28" s="283">
        <v>16</v>
      </c>
      <c r="L28" s="285">
        <v>13</v>
      </c>
      <c r="M28" s="285">
        <v>13</v>
      </c>
      <c r="N28" s="286">
        <f t="shared" si="3"/>
        <v>0.68421052631578949</v>
      </c>
    </row>
    <row r="29" spans="1:14" ht="36" x14ac:dyDescent="0.25">
      <c r="A29" s="2" t="e">
        <f t="shared" si="4"/>
        <v>#REF!</v>
      </c>
      <c r="B29" s="292">
        <v>3501</v>
      </c>
      <c r="C29" s="282" t="s">
        <v>54</v>
      </c>
      <c r="D29" s="283">
        <v>109</v>
      </c>
      <c r="E29" s="284">
        <v>0</v>
      </c>
      <c r="F29" s="283">
        <v>17</v>
      </c>
      <c r="G29" s="283">
        <v>0</v>
      </c>
      <c r="H29" s="283">
        <v>17</v>
      </c>
      <c r="I29" s="283">
        <f t="shared" ref="I29:I54" si="7">G29+H29</f>
        <v>17</v>
      </c>
      <c r="J29" s="283">
        <v>42</v>
      </c>
      <c r="K29" s="283">
        <f t="shared" ref="K29:K54" si="8">I29+J29</f>
        <v>59</v>
      </c>
      <c r="L29" s="285">
        <v>73</v>
      </c>
      <c r="M29" s="285">
        <v>73</v>
      </c>
      <c r="N29" s="286">
        <f t="shared" si="3"/>
        <v>0.66972477064220182</v>
      </c>
    </row>
    <row r="30" spans="1:14" ht="36" x14ac:dyDescent="0.25">
      <c r="A30" s="2" t="e">
        <f t="shared" si="4"/>
        <v>#REF!</v>
      </c>
      <c r="B30" s="289">
        <v>3419</v>
      </c>
      <c r="C30" s="282" t="s">
        <v>51</v>
      </c>
      <c r="D30" s="283">
        <v>15</v>
      </c>
      <c r="E30" s="284">
        <v>0</v>
      </c>
      <c r="F30" s="283">
        <v>12</v>
      </c>
      <c r="G30" s="283">
        <f>E30+F30</f>
        <v>12</v>
      </c>
      <c r="H30" s="283"/>
      <c r="I30" s="283">
        <f t="shared" si="7"/>
        <v>12</v>
      </c>
      <c r="J30" s="283"/>
      <c r="K30" s="283">
        <f t="shared" si="8"/>
        <v>12</v>
      </c>
      <c r="L30" s="285">
        <v>9</v>
      </c>
      <c r="M30" s="285">
        <v>10</v>
      </c>
      <c r="N30" s="286">
        <f t="shared" si="3"/>
        <v>0.66666666666666663</v>
      </c>
    </row>
    <row r="31" spans="1:14" ht="36" x14ac:dyDescent="0.25">
      <c r="A31" s="2" t="e">
        <f t="shared" si="4"/>
        <v>#REF!</v>
      </c>
      <c r="B31" s="289">
        <v>2110</v>
      </c>
      <c r="C31" s="282" t="s">
        <v>33</v>
      </c>
      <c r="D31" s="283">
        <v>3</v>
      </c>
      <c r="E31" s="284"/>
      <c r="F31" s="283"/>
      <c r="G31" s="283">
        <f>E31+F31</f>
        <v>0</v>
      </c>
      <c r="H31" s="283"/>
      <c r="I31" s="283">
        <f t="shared" si="7"/>
        <v>0</v>
      </c>
      <c r="J31" s="283"/>
      <c r="K31" s="283">
        <f t="shared" si="8"/>
        <v>0</v>
      </c>
      <c r="L31" s="285">
        <v>0</v>
      </c>
      <c r="M31" s="285">
        <v>2</v>
      </c>
      <c r="N31" s="286">
        <f t="shared" si="3"/>
        <v>0.66666666666666663</v>
      </c>
    </row>
    <row r="32" spans="1:14" ht="36" x14ac:dyDescent="0.25">
      <c r="A32" s="2" t="e">
        <f t="shared" si="4"/>
        <v>#REF!</v>
      </c>
      <c r="B32" s="287">
        <v>4026</v>
      </c>
      <c r="C32" s="282" t="s">
        <v>64</v>
      </c>
      <c r="D32" s="283">
        <v>101</v>
      </c>
      <c r="E32" s="284">
        <v>0</v>
      </c>
      <c r="F32" s="283">
        <v>3</v>
      </c>
      <c r="G32" s="283">
        <f>E32+F32</f>
        <v>3</v>
      </c>
      <c r="H32" s="283">
        <v>27</v>
      </c>
      <c r="I32" s="283">
        <f t="shared" si="7"/>
        <v>30</v>
      </c>
      <c r="J32" s="283">
        <v>1</v>
      </c>
      <c r="K32" s="283">
        <f t="shared" si="8"/>
        <v>31</v>
      </c>
      <c r="L32" s="285">
        <v>32</v>
      </c>
      <c r="M32" s="285">
        <v>67</v>
      </c>
      <c r="N32" s="286">
        <f t="shared" si="3"/>
        <v>0.6633663366336634</v>
      </c>
    </row>
    <row r="33" spans="1:14" ht="36" x14ac:dyDescent="0.25">
      <c r="A33" s="2" t="e">
        <f t="shared" si="4"/>
        <v>#REF!</v>
      </c>
      <c r="B33" s="287">
        <v>5601</v>
      </c>
      <c r="C33" s="282" t="s">
        <v>89</v>
      </c>
      <c r="D33" s="283">
        <v>99</v>
      </c>
      <c r="E33" s="284">
        <v>0</v>
      </c>
      <c r="F33" s="283">
        <v>65</v>
      </c>
      <c r="G33" s="283">
        <f>E33+F33</f>
        <v>65</v>
      </c>
      <c r="H33" s="283"/>
      <c r="I33" s="283">
        <f t="shared" si="7"/>
        <v>65</v>
      </c>
      <c r="J33" s="283"/>
      <c r="K33" s="283">
        <f t="shared" si="8"/>
        <v>65</v>
      </c>
      <c r="L33" s="285">
        <v>65</v>
      </c>
      <c r="M33" s="285">
        <v>65</v>
      </c>
      <c r="N33" s="286">
        <f t="shared" si="3"/>
        <v>0.65656565656565657</v>
      </c>
    </row>
    <row r="34" spans="1:14" ht="36" x14ac:dyDescent="0.25">
      <c r="A34" s="2" t="e">
        <f t="shared" si="4"/>
        <v>#REF!</v>
      </c>
      <c r="B34" s="289">
        <v>1002</v>
      </c>
      <c r="C34" s="282" t="s">
        <v>21</v>
      </c>
      <c r="D34" s="283">
        <v>17</v>
      </c>
      <c r="E34" s="284">
        <v>0</v>
      </c>
      <c r="F34" s="283"/>
      <c r="G34" s="283">
        <f>E34+F34</f>
        <v>0</v>
      </c>
      <c r="H34" s="283"/>
      <c r="I34" s="283">
        <f t="shared" si="7"/>
        <v>0</v>
      </c>
      <c r="J34" s="283"/>
      <c r="K34" s="283">
        <f t="shared" si="8"/>
        <v>0</v>
      </c>
      <c r="L34" s="285">
        <v>11</v>
      </c>
      <c r="M34" s="285">
        <v>11</v>
      </c>
      <c r="N34" s="286">
        <f t="shared" si="3"/>
        <v>0.6470588235294118</v>
      </c>
    </row>
    <row r="35" spans="1:14" ht="36" x14ac:dyDescent="0.25">
      <c r="A35" s="2" t="e">
        <f t="shared" si="4"/>
        <v>#REF!</v>
      </c>
      <c r="B35" s="287">
        <v>3002</v>
      </c>
      <c r="C35" s="282" t="s">
        <v>40</v>
      </c>
      <c r="D35" s="283">
        <v>96</v>
      </c>
      <c r="E35" s="284">
        <v>0</v>
      </c>
      <c r="F35" s="283">
        <v>29</v>
      </c>
      <c r="G35" s="283">
        <v>0</v>
      </c>
      <c r="H35" s="283">
        <v>29</v>
      </c>
      <c r="I35" s="283">
        <f t="shared" si="7"/>
        <v>29</v>
      </c>
      <c r="J35" s="283">
        <v>25</v>
      </c>
      <c r="K35" s="283">
        <f t="shared" si="8"/>
        <v>54</v>
      </c>
      <c r="L35" s="285">
        <v>54</v>
      </c>
      <c r="M35" s="285">
        <v>62</v>
      </c>
      <c r="N35" s="286">
        <f t="shared" si="3"/>
        <v>0.64583333333333337</v>
      </c>
    </row>
    <row r="36" spans="1:14" ht="36" x14ac:dyDescent="0.25">
      <c r="A36" s="2" t="e">
        <f t="shared" si="4"/>
        <v>#REF!</v>
      </c>
      <c r="B36" s="289">
        <v>5401</v>
      </c>
      <c r="C36" s="282" t="s">
        <v>86</v>
      </c>
      <c r="D36" s="283">
        <v>146</v>
      </c>
      <c r="E36" s="284">
        <f>D36-F36</f>
        <v>54</v>
      </c>
      <c r="F36" s="283">
        <v>92</v>
      </c>
      <c r="G36" s="283">
        <f>E36+F36</f>
        <v>146</v>
      </c>
      <c r="H36" s="283"/>
      <c r="I36" s="283">
        <f t="shared" si="7"/>
        <v>146</v>
      </c>
      <c r="J36" s="283"/>
      <c r="K36" s="283">
        <f t="shared" si="8"/>
        <v>146</v>
      </c>
      <c r="L36" s="285">
        <v>92</v>
      </c>
      <c r="M36" s="285">
        <v>92</v>
      </c>
      <c r="N36" s="286">
        <f t="shared" ref="N36:N67" si="9">(M36)/D36</f>
        <v>0.63013698630136983</v>
      </c>
    </row>
    <row r="37" spans="1:14" ht="36" x14ac:dyDescent="0.25">
      <c r="A37" s="2" t="e">
        <f t="shared" ref="A37:A69" si="10">A36+1</f>
        <v>#REF!</v>
      </c>
      <c r="B37" s="289">
        <v>602</v>
      </c>
      <c r="C37" s="282" t="s">
        <v>17</v>
      </c>
      <c r="D37" s="283">
        <v>47</v>
      </c>
      <c r="E37" s="284">
        <v>0</v>
      </c>
      <c r="F37" s="283">
        <v>23</v>
      </c>
      <c r="G37" s="283">
        <f>E37+F37</f>
        <v>23</v>
      </c>
      <c r="H37" s="283"/>
      <c r="I37" s="283">
        <f t="shared" si="7"/>
        <v>23</v>
      </c>
      <c r="J37" s="283"/>
      <c r="K37" s="283">
        <f t="shared" si="8"/>
        <v>23</v>
      </c>
      <c r="L37" s="285">
        <v>29</v>
      </c>
      <c r="M37" s="285">
        <v>29</v>
      </c>
      <c r="N37" s="286">
        <f t="shared" si="9"/>
        <v>0.61702127659574468</v>
      </c>
    </row>
    <row r="38" spans="1:14" ht="36" x14ac:dyDescent="0.25">
      <c r="A38" s="2" t="e">
        <f t="shared" si="10"/>
        <v>#REF!</v>
      </c>
      <c r="B38" s="287">
        <v>5602</v>
      </c>
      <c r="C38" s="282" t="s">
        <v>90</v>
      </c>
      <c r="D38" s="283">
        <v>75</v>
      </c>
      <c r="E38" s="284">
        <v>0</v>
      </c>
      <c r="F38" s="283">
        <v>41</v>
      </c>
      <c r="G38" s="283">
        <v>0</v>
      </c>
      <c r="H38" s="283">
        <v>41</v>
      </c>
      <c r="I38" s="283">
        <f t="shared" si="7"/>
        <v>41</v>
      </c>
      <c r="J38" s="283"/>
      <c r="K38" s="283">
        <f t="shared" si="8"/>
        <v>41</v>
      </c>
      <c r="L38" s="285">
        <v>46</v>
      </c>
      <c r="M38" s="285">
        <v>46</v>
      </c>
      <c r="N38" s="286">
        <f t="shared" si="9"/>
        <v>0.61333333333333329</v>
      </c>
    </row>
    <row r="39" spans="1:14" ht="36" x14ac:dyDescent="0.25">
      <c r="A39" s="2" t="e">
        <f t="shared" si="10"/>
        <v>#REF!</v>
      </c>
      <c r="B39" s="29">
        <v>3302</v>
      </c>
      <c r="C39" s="293" t="s">
        <v>44</v>
      </c>
      <c r="D39" s="294">
        <v>92</v>
      </c>
      <c r="E39" s="295">
        <v>31</v>
      </c>
      <c r="F39" s="294">
        <v>0</v>
      </c>
      <c r="G39" s="294">
        <f t="shared" ref="G39:G63" si="11">E39+F39</f>
        <v>31</v>
      </c>
      <c r="H39" s="294"/>
      <c r="I39" s="294">
        <f t="shared" si="7"/>
        <v>31</v>
      </c>
      <c r="J39" s="294">
        <v>10</v>
      </c>
      <c r="K39" s="294">
        <f t="shared" si="8"/>
        <v>41</v>
      </c>
      <c r="L39" s="296">
        <v>55</v>
      </c>
      <c r="M39" s="296">
        <v>55</v>
      </c>
      <c r="N39" s="297">
        <f t="shared" si="9"/>
        <v>0.59782608695652173</v>
      </c>
    </row>
    <row r="40" spans="1:14" ht="36" x14ac:dyDescent="0.25">
      <c r="A40" s="2" t="e">
        <f t="shared" si="10"/>
        <v>#REF!</v>
      </c>
      <c r="B40" s="31">
        <v>2602</v>
      </c>
      <c r="C40" s="293" t="s">
        <v>38</v>
      </c>
      <c r="D40" s="294">
        <v>24</v>
      </c>
      <c r="E40" s="295">
        <v>0</v>
      </c>
      <c r="F40" s="294"/>
      <c r="G40" s="294">
        <f t="shared" si="11"/>
        <v>0</v>
      </c>
      <c r="H40" s="294"/>
      <c r="I40" s="294">
        <f t="shared" si="7"/>
        <v>0</v>
      </c>
      <c r="J40" s="294"/>
      <c r="K40" s="294">
        <f t="shared" si="8"/>
        <v>0</v>
      </c>
      <c r="L40" s="296">
        <v>8</v>
      </c>
      <c r="M40" s="296">
        <v>14</v>
      </c>
      <c r="N40" s="297">
        <f t="shared" si="9"/>
        <v>0.58333333333333337</v>
      </c>
    </row>
    <row r="41" spans="1:14" ht="36" x14ac:dyDescent="0.25">
      <c r="A41" s="2" t="e">
        <f t="shared" si="10"/>
        <v>#REF!</v>
      </c>
      <c r="B41" s="28">
        <v>5501</v>
      </c>
      <c r="C41" s="293" t="s">
        <v>88</v>
      </c>
      <c r="D41" s="294">
        <v>125</v>
      </c>
      <c r="E41" s="295">
        <v>0</v>
      </c>
      <c r="F41" s="294">
        <v>36</v>
      </c>
      <c r="G41" s="294">
        <f t="shared" si="11"/>
        <v>36</v>
      </c>
      <c r="H41" s="294"/>
      <c r="I41" s="294">
        <f t="shared" si="7"/>
        <v>36</v>
      </c>
      <c r="J41" s="294">
        <v>9</v>
      </c>
      <c r="K41" s="294">
        <f t="shared" si="8"/>
        <v>45</v>
      </c>
      <c r="L41" s="296">
        <v>60</v>
      </c>
      <c r="M41" s="296">
        <v>71</v>
      </c>
      <c r="N41" s="297">
        <f t="shared" si="9"/>
        <v>0.56799999999999995</v>
      </c>
    </row>
    <row r="42" spans="1:14" ht="36" x14ac:dyDescent="0.25">
      <c r="A42" s="2" t="e">
        <f t="shared" si="10"/>
        <v>#REF!</v>
      </c>
      <c r="B42" s="30">
        <v>6008</v>
      </c>
      <c r="C42" s="293" t="s">
        <v>104</v>
      </c>
      <c r="D42" s="294">
        <v>82</v>
      </c>
      <c r="E42" s="295">
        <v>58</v>
      </c>
      <c r="F42" s="294"/>
      <c r="G42" s="294">
        <f t="shared" si="11"/>
        <v>58</v>
      </c>
      <c r="H42" s="294"/>
      <c r="I42" s="294">
        <f t="shared" si="7"/>
        <v>58</v>
      </c>
      <c r="J42" s="294"/>
      <c r="K42" s="294">
        <f t="shared" si="8"/>
        <v>58</v>
      </c>
      <c r="L42" s="296">
        <v>58</v>
      </c>
      <c r="M42" s="296">
        <v>46</v>
      </c>
      <c r="N42" s="297">
        <f t="shared" si="9"/>
        <v>0.56097560975609762</v>
      </c>
    </row>
    <row r="43" spans="1:14" ht="36" x14ac:dyDescent="0.25">
      <c r="A43" s="2"/>
      <c r="B43" s="29">
        <v>3409</v>
      </c>
      <c r="C43" s="293" t="s">
        <v>46</v>
      </c>
      <c r="D43" s="294">
        <v>116</v>
      </c>
      <c r="E43" s="295">
        <v>0</v>
      </c>
      <c r="F43" s="294">
        <v>41</v>
      </c>
      <c r="G43" s="294">
        <f t="shared" si="11"/>
        <v>41</v>
      </c>
      <c r="H43" s="294">
        <v>11</v>
      </c>
      <c r="I43" s="294">
        <f t="shared" si="7"/>
        <v>52</v>
      </c>
      <c r="J43" s="294"/>
      <c r="K43" s="294">
        <f t="shared" si="8"/>
        <v>52</v>
      </c>
      <c r="L43" s="296">
        <v>64</v>
      </c>
      <c r="M43" s="296">
        <v>64</v>
      </c>
      <c r="N43" s="297">
        <f t="shared" si="9"/>
        <v>0.55172413793103448</v>
      </c>
    </row>
    <row r="44" spans="1:14" ht="36" x14ac:dyDescent="0.25">
      <c r="A44" s="2" t="e">
        <f>A42+1</f>
        <v>#REF!</v>
      </c>
      <c r="B44" s="30">
        <v>5721</v>
      </c>
      <c r="C44" s="293" t="s">
        <v>98</v>
      </c>
      <c r="D44" s="294">
        <v>107</v>
      </c>
      <c r="E44" s="295">
        <v>0</v>
      </c>
      <c r="F44" s="294">
        <v>37</v>
      </c>
      <c r="G44" s="294">
        <f t="shared" si="11"/>
        <v>37</v>
      </c>
      <c r="H44" s="294">
        <v>1</v>
      </c>
      <c r="I44" s="294">
        <f t="shared" si="7"/>
        <v>38</v>
      </c>
      <c r="J44" s="294">
        <v>2</v>
      </c>
      <c r="K44" s="294">
        <f t="shared" si="8"/>
        <v>40</v>
      </c>
      <c r="L44" s="296">
        <v>59</v>
      </c>
      <c r="M44" s="296">
        <v>59</v>
      </c>
      <c r="N44" s="297">
        <f t="shared" si="9"/>
        <v>0.55140186915887845</v>
      </c>
    </row>
    <row r="45" spans="1:14" ht="36" x14ac:dyDescent="0.25">
      <c r="A45" s="2" t="e">
        <f t="shared" si="10"/>
        <v>#REF!</v>
      </c>
      <c r="B45" s="28">
        <v>402</v>
      </c>
      <c r="C45" s="293" t="s">
        <v>15</v>
      </c>
      <c r="D45" s="294">
        <v>35</v>
      </c>
      <c r="E45" s="295">
        <v>0</v>
      </c>
      <c r="F45" s="294"/>
      <c r="G45" s="294">
        <f t="shared" si="11"/>
        <v>0</v>
      </c>
      <c r="H45" s="294"/>
      <c r="I45" s="294">
        <f t="shared" si="7"/>
        <v>0</v>
      </c>
      <c r="J45" s="294">
        <v>13</v>
      </c>
      <c r="K45" s="294">
        <f t="shared" si="8"/>
        <v>13</v>
      </c>
      <c r="L45" s="296">
        <v>19</v>
      </c>
      <c r="M45" s="296">
        <v>19</v>
      </c>
      <c r="N45" s="297">
        <f t="shared" si="9"/>
        <v>0.54285714285714282</v>
      </c>
    </row>
    <row r="46" spans="1:14" ht="36" x14ac:dyDescent="0.25">
      <c r="A46" s="2" t="e">
        <f t="shared" si="10"/>
        <v>#REF!</v>
      </c>
      <c r="B46" s="28">
        <v>502</v>
      </c>
      <c r="C46" s="293" t="s">
        <v>16</v>
      </c>
      <c r="D46" s="294">
        <v>40</v>
      </c>
      <c r="E46" s="295">
        <v>17</v>
      </c>
      <c r="F46" s="294"/>
      <c r="G46" s="294">
        <f t="shared" si="11"/>
        <v>17</v>
      </c>
      <c r="H46" s="294"/>
      <c r="I46" s="294">
        <f t="shared" si="7"/>
        <v>17</v>
      </c>
      <c r="J46" s="294">
        <v>4</v>
      </c>
      <c r="K46" s="294">
        <f t="shared" si="8"/>
        <v>21</v>
      </c>
      <c r="L46" s="296">
        <v>21</v>
      </c>
      <c r="M46" s="296">
        <v>21</v>
      </c>
      <c r="N46" s="297">
        <f t="shared" si="9"/>
        <v>0.52500000000000002</v>
      </c>
    </row>
    <row r="47" spans="1:14" ht="36" x14ac:dyDescent="0.25">
      <c r="A47" s="2" t="e">
        <f t="shared" si="10"/>
        <v>#REF!</v>
      </c>
      <c r="B47" s="29">
        <v>2202</v>
      </c>
      <c r="C47" s="293" t="s">
        <v>34</v>
      </c>
      <c r="D47" s="294">
        <v>43</v>
      </c>
      <c r="E47" s="295">
        <v>9</v>
      </c>
      <c r="F47" s="294">
        <v>0</v>
      </c>
      <c r="G47" s="294">
        <f t="shared" si="11"/>
        <v>9</v>
      </c>
      <c r="H47" s="294"/>
      <c r="I47" s="294">
        <f t="shared" si="7"/>
        <v>9</v>
      </c>
      <c r="J47" s="294">
        <v>6</v>
      </c>
      <c r="K47" s="294">
        <f t="shared" si="8"/>
        <v>15</v>
      </c>
      <c r="L47" s="296">
        <v>22</v>
      </c>
      <c r="M47" s="296">
        <v>22</v>
      </c>
      <c r="N47" s="297">
        <f t="shared" si="9"/>
        <v>0.51162790697674421</v>
      </c>
    </row>
    <row r="48" spans="1:14" ht="48" x14ac:dyDescent="0.25">
      <c r="A48" s="2" t="e">
        <f t="shared" si="10"/>
        <v>#REF!</v>
      </c>
      <c r="B48" s="30">
        <v>5708</v>
      </c>
      <c r="C48" s="293" t="s">
        <v>94</v>
      </c>
      <c r="D48" s="294">
        <v>18</v>
      </c>
      <c r="E48" s="295">
        <v>0</v>
      </c>
      <c r="F48" s="294">
        <v>9</v>
      </c>
      <c r="G48" s="294">
        <f t="shared" si="11"/>
        <v>9</v>
      </c>
      <c r="H48" s="294"/>
      <c r="I48" s="294">
        <f t="shared" si="7"/>
        <v>9</v>
      </c>
      <c r="J48" s="294"/>
      <c r="K48" s="294">
        <f t="shared" si="8"/>
        <v>9</v>
      </c>
      <c r="L48" s="296">
        <v>9</v>
      </c>
      <c r="M48" s="296">
        <v>9</v>
      </c>
      <c r="N48" s="297">
        <f t="shared" si="9"/>
        <v>0.5</v>
      </c>
    </row>
    <row r="49" spans="1:14" ht="36" x14ac:dyDescent="0.25">
      <c r="A49" s="2" t="e">
        <f t="shared" si="10"/>
        <v>#REF!</v>
      </c>
      <c r="B49" s="28">
        <v>1502</v>
      </c>
      <c r="C49" s="293" t="s">
        <v>26</v>
      </c>
      <c r="D49" s="294">
        <v>86</v>
      </c>
      <c r="E49" s="295">
        <v>42</v>
      </c>
      <c r="F49" s="294"/>
      <c r="G49" s="294">
        <f t="shared" si="11"/>
        <v>42</v>
      </c>
      <c r="H49" s="294"/>
      <c r="I49" s="294">
        <f t="shared" si="7"/>
        <v>42</v>
      </c>
      <c r="J49" s="294"/>
      <c r="K49" s="294">
        <f t="shared" si="8"/>
        <v>42</v>
      </c>
      <c r="L49" s="296">
        <v>42</v>
      </c>
      <c r="M49" s="296">
        <v>42</v>
      </c>
      <c r="N49" s="297">
        <f t="shared" si="9"/>
        <v>0.48837209302325579</v>
      </c>
    </row>
    <row r="50" spans="1:14" ht="36" x14ac:dyDescent="0.25">
      <c r="A50" s="2" t="e">
        <f t="shared" si="10"/>
        <v>#REF!</v>
      </c>
      <c r="B50" s="36">
        <v>4004</v>
      </c>
      <c r="C50" s="293" t="s">
        <v>57</v>
      </c>
      <c r="D50" s="294">
        <v>39</v>
      </c>
      <c r="E50" s="295">
        <v>0</v>
      </c>
      <c r="F50" s="294"/>
      <c r="G50" s="294">
        <f t="shared" si="11"/>
        <v>0</v>
      </c>
      <c r="H50" s="294"/>
      <c r="I50" s="294">
        <f t="shared" si="7"/>
        <v>0</v>
      </c>
      <c r="J50" s="294"/>
      <c r="K50" s="294">
        <f t="shared" si="8"/>
        <v>0</v>
      </c>
      <c r="L50" s="296">
        <v>14</v>
      </c>
      <c r="M50" s="296">
        <v>19</v>
      </c>
      <c r="N50" s="297">
        <f t="shared" si="9"/>
        <v>0.48717948717948717</v>
      </c>
    </row>
    <row r="51" spans="1:14" ht="36" x14ac:dyDescent="0.25">
      <c r="A51" s="2" t="e">
        <f t="shared" si="10"/>
        <v>#REF!</v>
      </c>
      <c r="B51" s="29">
        <v>6002</v>
      </c>
      <c r="C51" s="293" t="s">
        <v>10</v>
      </c>
      <c r="D51" s="294">
        <v>223</v>
      </c>
      <c r="E51" s="295">
        <v>0</v>
      </c>
      <c r="F51" s="294">
        <v>80</v>
      </c>
      <c r="G51" s="294">
        <f t="shared" si="11"/>
        <v>80</v>
      </c>
      <c r="H51" s="294"/>
      <c r="I51" s="294">
        <f t="shared" si="7"/>
        <v>80</v>
      </c>
      <c r="J51" s="294">
        <v>4</v>
      </c>
      <c r="K51" s="294">
        <f t="shared" si="8"/>
        <v>84</v>
      </c>
      <c r="L51" s="296">
        <v>105</v>
      </c>
      <c r="M51" s="296">
        <v>105</v>
      </c>
      <c r="N51" s="297">
        <f t="shared" si="9"/>
        <v>0.47085201793721976</v>
      </c>
    </row>
    <row r="52" spans="1:14" ht="36" x14ac:dyDescent="0.25">
      <c r="A52" s="2" t="e">
        <f t="shared" si="10"/>
        <v>#REF!</v>
      </c>
      <c r="B52" s="29">
        <v>5202</v>
      </c>
      <c r="C52" s="293" t="s">
        <v>82</v>
      </c>
      <c r="D52" s="294">
        <v>141</v>
      </c>
      <c r="E52" s="295">
        <v>0</v>
      </c>
      <c r="F52" s="294">
        <v>53</v>
      </c>
      <c r="G52" s="294">
        <f t="shared" si="11"/>
        <v>53</v>
      </c>
      <c r="H52" s="294">
        <v>4</v>
      </c>
      <c r="I52" s="294">
        <f t="shared" si="7"/>
        <v>57</v>
      </c>
      <c r="J52" s="294"/>
      <c r="K52" s="294">
        <f t="shared" si="8"/>
        <v>57</v>
      </c>
      <c r="L52" s="296">
        <v>66</v>
      </c>
      <c r="M52" s="296">
        <v>65</v>
      </c>
      <c r="N52" s="297">
        <f t="shared" si="9"/>
        <v>0.46099290780141844</v>
      </c>
    </row>
    <row r="53" spans="1:14" ht="48" x14ac:dyDescent="0.25">
      <c r="A53" s="2" t="e">
        <f t="shared" si="10"/>
        <v>#REF!</v>
      </c>
      <c r="B53" s="30">
        <v>5702</v>
      </c>
      <c r="C53" s="293" t="s">
        <v>92</v>
      </c>
      <c r="D53" s="294">
        <v>126</v>
      </c>
      <c r="E53" s="295">
        <v>0</v>
      </c>
      <c r="F53" s="294">
        <v>56</v>
      </c>
      <c r="G53" s="294">
        <f t="shared" si="11"/>
        <v>56</v>
      </c>
      <c r="H53" s="294">
        <v>0</v>
      </c>
      <c r="I53" s="294">
        <f t="shared" si="7"/>
        <v>56</v>
      </c>
      <c r="J53" s="294"/>
      <c r="K53" s="294">
        <f t="shared" si="8"/>
        <v>56</v>
      </c>
      <c r="L53" s="296">
        <v>57</v>
      </c>
      <c r="M53" s="296">
        <v>57</v>
      </c>
      <c r="N53" s="297">
        <f t="shared" si="9"/>
        <v>0.45238095238095238</v>
      </c>
    </row>
    <row r="54" spans="1:14" ht="36" x14ac:dyDescent="0.25">
      <c r="A54" s="2" t="e">
        <f t="shared" si="10"/>
        <v>#REF!</v>
      </c>
      <c r="B54" s="29">
        <v>3202</v>
      </c>
      <c r="C54" s="293" t="s">
        <v>43</v>
      </c>
      <c r="D54" s="294">
        <v>38</v>
      </c>
      <c r="E54" s="295">
        <v>0</v>
      </c>
      <c r="F54" s="294">
        <v>3</v>
      </c>
      <c r="G54" s="294">
        <f t="shared" si="11"/>
        <v>3</v>
      </c>
      <c r="H54" s="294">
        <v>3</v>
      </c>
      <c r="I54" s="294">
        <f t="shared" si="7"/>
        <v>6</v>
      </c>
      <c r="J54" s="294">
        <v>1</v>
      </c>
      <c r="K54" s="294">
        <f t="shared" si="8"/>
        <v>7</v>
      </c>
      <c r="L54" s="296">
        <v>17</v>
      </c>
      <c r="M54" s="296">
        <v>17</v>
      </c>
      <c r="N54" s="297">
        <f t="shared" si="9"/>
        <v>0.44736842105263158</v>
      </c>
    </row>
    <row r="55" spans="1:14" ht="36" x14ac:dyDescent="0.25">
      <c r="A55" s="2" t="e">
        <f t="shared" si="10"/>
        <v>#REF!</v>
      </c>
      <c r="B55" s="31">
        <v>1702</v>
      </c>
      <c r="C55" s="293" t="s">
        <v>28</v>
      </c>
      <c r="D55" s="294">
        <v>117</v>
      </c>
      <c r="E55" s="295">
        <v>0</v>
      </c>
      <c r="F55" s="294"/>
      <c r="G55" s="294">
        <f t="shared" si="11"/>
        <v>0</v>
      </c>
      <c r="H55" s="294">
        <v>23</v>
      </c>
      <c r="I55" s="294">
        <v>55</v>
      </c>
      <c r="J55" s="294"/>
      <c r="K55" s="294">
        <v>55</v>
      </c>
      <c r="L55" s="296">
        <v>50</v>
      </c>
      <c r="M55" s="296">
        <v>50</v>
      </c>
      <c r="N55" s="297">
        <f t="shared" si="9"/>
        <v>0.42735042735042733</v>
      </c>
    </row>
    <row r="56" spans="1:14" ht="36" x14ac:dyDescent="0.25">
      <c r="A56" s="2" t="e">
        <f t="shared" si="10"/>
        <v>#REF!</v>
      </c>
      <c r="B56" s="28">
        <v>5113</v>
      </c>
      <c r="C56" s="293" t="s">
        <v>80</v>
      </c>
      <c r="D56" s="294">
        <v>155</v>
      </c>
      <c r="E56" s="295">
        <v>0</v>
      </c>
      <c r="F56" s="294"/>
      <c r="G56" s="294">
        <f t="shared" si="11"/>
        <v>0</v>
      </c>
      <c r="H56" s="294"/>
      <c r="I56" s="294">
        <f t="shared" ref="I56:I99" si="12">G56+H56</f>
        <v>0</v>
      </c>
      <c r="J56" s="294"/>
      <c r="K56" s="294">
        <f t="shared" ref="K56:K99" si="13">I56+J56</f>
        <v>0</v>
      </c>
      <c r="L56" s="296">
        <v>0</v>
      </c>
      <c r="M56" s="296">
        <v>65</v>
      </c>
      <c r="N56" s="297">
        <f t="shared" si="9"/>
        <v>0.41935483870967744</v>
      </c>
    </row>
    <row r="57" spans="1:14" ht="36" x14ac:dyDescent="0.25">
      <c r="A57" s="2" t="e">
        <f t="shared" si="10"/>
        <v>#REF!</v>
      </c>
      <c r="B57" s="29">
        <v>2502</v>
      </c>
      <c r="C57" s="293" t="s">
        <v>37</v>
      </c>
      <c r="D57" s="294">
        <v>31</v>
      </c>
      <c r="E57" s="295">
        <v>0</v>
      </c>
      <c r="F57" s="294">
        <v>1</v>
      </c>
      <c r="G57" s="294">
        <f t="shared" si="11"/>
        <v>1</v>
      </c>
      <c r="H57" s="294"/>
      <c r="I57" s="294">
        <f t="shared" si="12"/>
        <v>1</v>
      </c>
      <c r="J57" s="294">
        <v>3</v>
      </c>
      <c r="K57" s="294">
        <f t="shared" si="13"/>
        <v>4</v>
      </c>
      <c r="L57" s="296">
        <v>12</v>
      </c>
      <c r="M57" s="296">
        <v>12</v>
      </c>
      <c r="N57" s="297">
        <f t="shared" si="9"/>
        <v>0.38709677419354838</v>
      </c>
    </row>
    <row r="58" spans="1:14" ht="36" x14ac:dyDescent="0.25">
      <c r="A58" s="2" t="e">
        <f t="shared" si="10"/>
        <v>#REF!</v>
      </c>
      <c r="B58" s="29">
        <v>3415</v>
      </c>
      <c r="C58" s="293" t="s">
        <v>50</v>
      </c>
      <c r="D58" s="294">
        <v>13</v>
      </c>
      <c r="E58" s="295">
        <v>2</v>
      </c>
      <c r="F58" s="294"/>
      <c r="G58" s="294">
        <f t="shared" si="11"/>
        <v>2</v>
      </c>
      <c r="H58" s="294"/>
      <c r="I58" s="294">
        <f t="shared" si="12"/>
        <v>2</v>
      </c>
      <c r="J58" s="294"/>
      <c r="K58" s="294">
        <f t="shared" si="13"/>
        <v>2</v>
      </c>
      <c r="L58" s="296">
        <v>5</v>
      </c>
      <c r="M58" s="296">
        <v>5</v>
      </c>
      <c r="N58" s="297">
        <f t="shared" si="9"/>
        <v>0.38461538461538464</v>
      </c>
    </row>
    <row r="59" spans="1:14" ht="36" x14ac:dyDescent="0.25">
      <c r="A59" s="2" t="e">
        <f t="shared" si="10"/>
        <v>#REF!</v>
      </c>
      <c r="B59" s="29">
        <v>3414</v>
      </c>
      <c r="C59" s="293" t="s">
        <v>49</v>
      </c>
      <c r="D59" s="294">
        <v>24</v>
      </c>
      <c r="E59" s="295">
        <v>0</v>
      </c>
      <c r="F59" s="294">
        <v>9</v>
      </c>
      <c r="G59" s="294">
        <f t="shared" si="11"/>
        <v>9</v>
      </c>
      <c r="H59" s="294"/>
      <c r="I59" s="294">
        <f t="shared" si="12"/>
        <v>9</v>
      </c>
      <c r="J59" s="294"/>
      <c r="K59" s="294">
        <f t="shared" si="13"/>
        <v>9</v>
      </c>
      <c r="L59" s="296">
        <v>9</v>
      </c>
      <c r="M59" s="296">
        <v>9</v>
      </c>
      <c r="N59" s="297">
        <f t="shared" si="9"/>
        <v>0.375</v>
      </c>
    </row>
    <row r="60" spans="1:14" ht="36" x14ac:dyDescent="0.25">
      <c r="A60" s="2" t="e">
        <f t="shared" si="10"/>
        <v>#REF!</v>
      </c>
      <c r="B60" s="29">
        <v>701</v>
      </c>
      <c r="C60" s="293" t="s">
        <v>18</v>
      </c>
      <c r="D60" s="294">
        <v>159</v>
      </c>
      <c r="E60" s="295">
        <v>0</v>
      </c>
      <c r="F60" s="294"/>
      <c r="G60" s="294">
        <f t="shared" si="11"/>
        <v>0</v>
      </c>
      <c r="H60" s="294"/>
      <c r="I60" s="294">
        <f t="shared" si="12"/>
        <v>0</v>
      </c>
      <c r="J60" s="294"/>
      <c r="K60" s="294">
        <f t="shared" si="13"/>
        <v>0</v>
      </c>
      <c r="L60" s="296">
        <v>43</v>
      </c>
      <c r="M60" s="296">
        <v>58</v>
      </c>
      <c r="N60" s="297">
        <f t="shared" si="9"/>
        <v>0.36477987421383645</v>
      </c>
    </row>
    <row r="61" spans="1:14" ht="36" x14ac:dyDescent="0.25">
      <c r="A61" s="2" t="e">
        <f t="shared" si="10"/>
        <v>#REF!</v>
      </c>
      <c r="B61" s="30">
        <v>5716</v>
      </c>
      <c r="C61" s="293" t="s">
        <v>97</v>
      </c>
      <c r="D61" s="294">
        <v>69</v>
      </c>
      <c r="E61" s="295">
        <v>7</v>
      </c>
      <c r="F61" s="294">
        <v>0</v>
      </c>
      <c r="G61" s="294">
        <f t="shared" si="11"/>
        <v>7</v>
      </c>
      <c r="H61" s="294"/>
      <c r="I61" s="294">
        <f t="shared" si="12"/>
        <v>7</v>
      </c>
      <c r="J61" s="294">
        <v>2</v>
      </c>
      <c r="K61" s="294">
        <f t="shared" si="13"/>
        <v>9</v>
      </c>
      <c r="L61" s="296">
        <v>15</v>
      </c>
      <c r="M61" s="296">
        <v>25</v>
      </c>
      <c r="N61" s="297">
        <f t="shared" si="9"/>
        <v>0.36231884057971014</v>
      </c>
    </row>
    <row r="62" spans="1:14" ht="36" x14ac:dyDescent="0.25">
      <c r="A62" s="2" t="e">
        <f t="shared" si="10"/>
        <v>#REF!</v>
      </c>
      <c r="B62" s="28">
        <v>902</v>
      </c>
      <c r="C62" s="293" t="s">
        <v>20</v>
      </c>
      <c r="D62" s="294">
        <v>148</v>
      </c>
      <c r="E62" s="295">
        <v>0</v>
      </c>
      <c r="F62" s="294"/>
      <c r="G62" s="294">
        <f t="shared" si="11"/>
        <v>0</v>
      </c>
      <c r="H62" s="294"/>
      <c r="I62" s="294">
        <f t="shared" si="12"/>
        <v>0</v>
      </c>
      <c r="J62" s="294"/>
      <c r="K62" s="294">
        <f t="shared" si="13"/>
        <v>0</v>
      </c>
      <c r="L62" s="296">
        <v>41</v>
      </c>
      <c r="M62" s="296">
        <v>53</v>
      </c>
      <c r="N62" s="297">
        <f t="shared" si="9"/>
        <v>0.35810810810810811</v>
      </c>
    </row>
    <row r="63" spans="1:14" ht="36" x14ac:dyDescent="0.25">
      <c r="A63" s="2" t="e">
        <f t="shared" si="10"/>
        <v>#REF!</v>
      </c>
      <c r="B63" s="28">
        <v>2302</v>
      </c>
      <c r="C63" s="293" t="s">
        <v>35</v>
      </c>
      <c r="D63" s="294">
        <v>35</v>
      </c>
      <c r="E63" s="295">
        <v>0</v>
      </c>
      <c r="F63" s="294">
        <v>12</v>
      </c>
      <c r="G63" s="294">
        <f t="shared" si="11"/>
        <v>12</v>
      </c>
      <c r="H63" s="294"/>
      <c r="I63" s="294">
        <f t="shared" si="12"/>
        <v>12</v>
      </c>
      <c r="J63" s="294"/>
      <c r="K63" s="294">
        <f t="shared" si="13"/>
        <v>12</v>
      </c>
      <c r="L63" s="296">
        <v>12</v>
      </c>
      <c r="M63" s="296">
        <v>12</v>
      </c>
      <c r="N63" s="297">
        <f t="shared" si="9"/>
        <v>0.34285714285714286</v>
      </c>
    </row>
    <row r="64" spans="1:14" ht="36" x14ac:dyDescent="0.25">
      <c r="A64" s="2" t="e">
        <f t="shared" si="10"/>
        <v>#REF!</v>
      </c>
      <c r="B64" s="29">
        <v>5902</v>
      </c>
      <c r="C64" s="293" t="s">
        <v>99</v>
      </c>
      <c r="D64" s="294">
        <v>134</v>
      </c>
      <c r="E64" s="295">
        <v>124</v>
      </c>
      <c r="F64" s="294"/>
      <c r="G64" s="294">
        <v>0</v>
      </c>
      <c r="H64" s="294">
        <v>41</v>
      </c>
      <c r="I64" s="294">
        <f t="shared" si="12"/>
        <v>41</v>
      </c>
      <c r="J64" s="294"/>
      <c r="K64" s="294">
        <f t="shared" si="13"/>
        <v>41</v>
      </c>
      <c r="L64" s="296">
        <v>45</v>
      </c>
      <c r="M64" s="296">
        <v>45</v>
      </c>
      <c r="N64" s="297">
        <f t="shared" si="9"/>
        <v>0.33582089552238809</v>
      </c>
    </row>
    <row r="65" spans="1:14" ht="36" x14ac:dyDescent="0.25">
      <c r="A65" s="2" t="e">
        <f t="shared" si="10"/>
        <v>#REF!</v>
      </c>
      <c r="B65" s="29">
        <v>3413</v>
      </c>
      <c r="C65" s="293" t="s">
        <v>48</v>
      </c>
      <c r="D65" s="294">
        <v>12</v>
      </c>
      <c r="E65" s="295">
        <v>0</v>
      </c>
      <c r="F65" s="294"/>
      <c r="G65" s="294">
        <f t="shared" ref="G65:G71" si="14">E65+F65</f>
        <v>0</v>
      </c>
      <c r="H65" s="294"/>
      <c r="I65" s="294">
        <f t="shared" si="12"/>
        <v>0</v>
      </c>
      <c r="J65" s="294"/>
      <c r="K65" s="294">
        <f t="shared" si="13"/>
        <v>0</v>
      </c>
      <c r="L65" s="296">
        <v>4</v>
      </c>
      <c r="M65" s="296">
        <v>4</v>
      </c>
      <c r="N65" s="297">
        <f t="shared" si="9"/>
        <v>0.33333333333333331</v>
      </c>
    </row>
    <row r="66" spans="1:14" ht="48" x14ac:dyDescent="0.25">
      <c r="A66" s="2" t="e">
        <f t="shared" si="10"/>
        <v>#REF!</v>
      </c>
      <c r="B66" s="30">
        <v>5714</v>
      </c>
      <c r="C66" s="293" t="s">
        <v>95</v>
      </c>
      <c r="D66" s="294">
        <v>9</v>
      </c>
      <c r="E66" s="295">
        <v>0</v>
      </c>
      <c r="F66" s="294">
        <v>3</v>
      </c>
      <c r="G66" s="294">
        <f t="shared" si="14"/>
        <v>3</v>
      </c>
      <c r="H66" s="294"/>
      <c r="I66" s="294">
        <f t="shared" si="12"/>
        <v>3</v>
      </c>
      <c r="J66" s="294"/>
      <c r="K66" s="294">
        <f t="shared" si="13"/>
        <v>3</v>
      </c>
      <c r="L66" s="296">
        <v>3</v>
      </c>
      <c r="M66" s="296">
        <v>3</v>
      </c>
      <c r="N66" s="297">
        <f t="shared" si="9"/>
        <v>0.33333333333333331</v>
      </c>
    </row>
    <row r="67" spans="1:14" ht="36" x14ac:dyDescent="0.25">
      <c r="A67" s="2" t="e">
        <f t="shared" si="10"/>
        <v>#REF!</v>
      </c>
      <c r="B67" s="28">
        <v>6004</v>
      </c>
      <c r="C67" s="293" t="s">
        <v>102</v>
      </c>
      <c r="D67" s="294">
        <v>52</v>
      </c>
      <c r="E67" s="295">
        <v>3</v>
      </c>
      <c r="F67" s="294"/>
      <c r="G67" s="294">
        <f t="shared" si="14"/>
        <v>3</v>
      </c>
      <c r="H67" s="294"/>
      <c r="I67" s="294">
        <f t="shared" si="12"/>
        <v>3</v>
      </c>
      <c r="J67" s="294"/>
      <c r="K67" s="294">
        <f t="shared" si="13"/>
        <v>3</v>
      </c>
      <c r="L67" s="296">
        <v>13</v>
      </c>
      <c r="M67" s="296">
        <v>17</v>
      </c>
      <c r="N67" s="297">
        <f t="shared" si="9"/>
        <v>0.32692307692307693</v>
      </c>
    </row>
    <row r="68" spans="1:14" ht="36" x14ac:dyDescent="0.25">
      <c r="A68" s="2" t="e">
        <f t="shared" si="10"/>
        <v>#REF!</v>
      </c>
      <c r="B68" s="29">
        <v>5201</v>
      </c>
      <c r="C68" s="293" t="s">
        <v>81</v>
      </c>
      <c r="D68" s="294">
        <v>126</v>
      </c>
      <c r="E68" s="295">
        <v>0</v>
      </c>
      <c r="F68" s="294">
        <v>41</v>
      </c>
      <c r="G68" s="294">
        <f t="shared" si="14"/>
        <v>41</v>
      </c>
      <c r="H68" s="294"/>
      <c r="I68" s="294">
        <f t="shared" si="12"/>
        <v>41</v>
      </c>
      <c r="J68" s="294"/>
      <c r="K68" s="294">
        <f t="shared" si="13"/>
        <v>41</v>
      </c>
      <c r="L68" s="296">
        <v>41</v>
      </c>
      <c r="M68" s="296">
        <v>41</v>
      </c>
      <c r="N68" s="297">
        <f t="shared" ref="N68:N94" si="15">(M68)/D68</f>
        <v>0.32539682539682541</v>
      </c>
    </row>
    <row r="69" spans="1:14" ht="36" x14ac:dyDescent="0.25">
      <c r="A69" s="2" t="e">
        <f t="shared" si="10"/>
        <v>#REF!</v>
      </c>
      <c r="B69" s="36">
        <v>4054</v>
      </c>
      <c r="C69" s="293" t="s">
        <v>70</v>
      </c>
      <c r="D69" s="294">
        <v>28</v>
      </c>
      <c r="E69" s="295">
        <v>27</v>
      </c>
      <c r="F69" s="294"/>
      <c r="G69" s="294">
        <f t="shared" si="14"/>
        <v>27</v>
      </c>
      <c r="H69" s="294"/>
      <c r="I69" s="294">
        <f t="shared" si="12"/>
        <v>27</v>
      </c>
      <c r="J69" s="294"/>
      <c r="K69" s="294">
        <f t="shared" si="13"/>
        <v>27</v>
      </c>
      <c r="L69" s="296">
        <v>9</v>
      </c>
      <c r="M69" s="296">
        <v>9</v>
      </c>
      <c r="N69" s="297">
        <f t="shared" si="15"/>
        <v>0.32142857142857145</v>
      </c>
    </row>
    <row r="70" spans="1:14" ht="36" x14ac:dyDescent="0.25">
      <c r="A70" s="2" t="e">
        <f t="shared" ref="A70:A78" si="16">A69+1</f>
        <v>#REF!</v>
      </c>
      <c r="B70" s="28">
        <v>5007</v>
      </c>
      <c r="C70" s="293" t="s">
        <v>75</v>
      </c>
      <c r="D70" s="294">
        <v>82</v>
      </c>
      <c r="E70" s="295">
        <v>0</v>
      </c>
      <c r="F70" s="294"/>
      <c r="G70" s="294">
        <f t="shared" si="14"/>
        <v>0</v>
      </c>
      <c r="H70" s="294"/>
      <c r="I70" s="294">
        <f t="shared" si="12"/>
        <v>0</v>
      </c>
      <c r="J70" s="294">
        <v>19</v>
      </c>
      <c r="K70" s="294">
        <f t="shared" si="13"/>
        <v>19</v>
      </c>
      <c r="L70" s="296">
        <v>26</v>
      </c>
      <c r="M70" s="296">
        <v>26</v>
      </c>
      <c r="N70" s="297">
        <f t="shared" si="15"/>
        <v>0.31707317073170732</v>
      </c>
    </row>
    <row r="71" spans="1:14" ht="36" x14ac:dyDescent="0.25">
      <c r="A71" s="2" t="e">
        <f t="shared" si="16"/>
        <v>#REF!</v>
      </c>
      <c r="B71" s="37">
        <v>202</v>
      </c>
      <c r="C71" s="293" t="s">
        <v>13</v>
      </c>
      <c r="D71" s="294">
        <v>65</v>
      </c>
      <c r="E71" s="295">
        <v>0</v>
      </c>
      <c r="F71" s="294">
        <v>3</v>
      </c>
      <c r="G71" s="294">
        <f t="shared" si="14"/>
        <v>3</v>
      </c>
      <c r="H71" s="294">
        <v>7</v>
      </c>
      <c r="I71" s="294">
        <f t="shared" si="12"/>
        <v>10</v>
      </c>
      <c r="J71" s="294">
        <v>0</v>
      </c>
      <c r="K71" s="294">
        <f t="shared" si="13"/>
        <v>10</v>
      </c>
      <c r="L71" s="296">
        <v>10</v>
      </c>
      <c r="M71" s="296">
        <v>20</v>
      </c>
      <c r="N71" s="297">
        <f t="shared" si="15"/>
        <v>0.30769230769230771</v>
      </c>
    </row>
    <row r="72" spans="1:14" ht="36" x14ac:dyDescent="0.25">
      <c r="A72" s="2" t="e">
        <f t="shared" si="16"/>
        <v>#REF!</v>
      </c>
      <c r="B72" s="29">
        <v>5207</v>
      </c>
      <c r="C72" s="293" t="s">
        <v>84</v>
      </c>
      <c r="D72" s="294">
        <v>118</v>
      </c>
      <c r="E72" s="295"/>
      <c r="F72" s="294">
        <v>22</v>
      </c>
      <c r="G72" s="294">
        <v>0</v>
      </c>
      <c r="H72" s="294">
        <v>22</v>
      </c>
      <c r="I72" s="294">
        <f t="shared" si="12"/>
        <v>22</v>
      </c>
      <c r="J72" s="294">
        <v>2</v>
      </c>
      <c r="K72" s="294">
        <f t="shared" si="13"/>
        <v>24</v>
      </c>
      <c r="L72" s="296">
        <v>29</v>
      </c>
      <c r="M72" s="296">
        <v>34</v>
      </c>
      <c r="N72" s="297">
        <f t="shared" si="15"/>
        <v>0.28813559322033899</v>
      </c>
    </row>
    <row r="73" spans="1:14" ht="36" x14ac:dyDescent="0.25">
      <c r="A73" s="2" t="e">
        <f t="shared" si="16"/>
        <v>#REF!</v>
      </c>
      <c r="B73" s="68">
        <v>1902</v>
      </c>
      <c r="C73" s="307" t="s">
        <v>30</v>
      </c>
      <c r="D73" s="308">
        <v>99</v>
      </c>
      <c r="E73" s="309"/>
      <c r="F73" s="308"/>
      <c r="G73" s="308">
        <f>E73+F73</f>
        <v>0</v>
      </c>
      <c r="H73" s="308"/>
      <c r="I73" s="308">
        <f t="shared" si="12"/>
        <v>0</v>
      </c>
      <c r="J73" s="308"/>
      <c r="K73" s="308">
        <f t="shared" si="13"/>
        <v>0</v>
      </c>
      <c r="L73" s="310">
        <v>25</v>
      </c>
      <c r="M73" s="310">
        <v>25</v>
      </c>
      <c r="N73" s="311">
        <f t="shared" si="15"/>
        <v>0.25252525252525254</v>
      </c>
    </row>
    <row r="74" spans="1:14" ht="36" x14ac:dyDescent="0.25">
      <c r="A74" s="2" t="e">
        <f t="shared" si="16"/>
        <v>#REF!</v>
      </c>
      <c r="B74" s="67">
        <v>1102</v>
      </c>
      <c r="C74" s="307" t="s">
        <v>22</v>
      </c>
      <c r="D74" s="308">
        <v>45</v>
      </c>
      <c r="E74" s="309">
        <v>0</v>
      </c>
      <c r="F74" s="308">
        <v>10</v>
      </c>
      <c r="G74" s="308">
        <f>E74+F74</f>
        <v>10</v>
      </c>
      <c r="H74" s="308"/>
      <c r="I74" s="308">
        <f t="shared" si="12"/>
        <v>10</v>
      </c>
      <c r="J74" s="308"/>
      <c r="K74" s="308">
        <f t="shared" si="13"/>
        <v>10</v>
      </c>
      <c r="L74" s="310">
        <v>11</v>
      </c>
      <c r="M74" s="310">
        <v>11</v>
      </c>
      <c r="N74" s="311">
        <f t="shared" si="15"/>
        <v>0.24444444444444444</v>
      </c>
    </row>
    <row r="75" spans="1:14" ht="36" x14ac:dyDescent="0.25">
      <c r="A75" s="2" t="e">
        <f t="shared" si="16"/>
        <v>#REF!</v>
      </c>
      <c r="B75" s="68">
        <v>2702</v>
      </c>
      <c r="C75" s="307" t="s">
        <v>39</v>
      </c>
      <c r="D75" s="308">
        <v>33</v>
      </c>
      <c r="E75" s="309">
        <v>0</v>
      </c>
      <c r="F75" s="308">
        <v>0</v>
      </c>
      <c r="G75" s="308">
        <f>E75+F75</f>
        <v>0</v>
      </c>
      <c r="H75" s="308"/>
      <c r="I75" s="308">
        <f t="shared" si="12"/>
        <v>0</v>
      </c>
      <c r="J75" s="308"/>
      <c r="K75" s="308">
        <f t="shared" si="13"/>
        <v>0</v>
      </c>
      <c r="L75" s="310">
        <v>8</v>
      </c>
      <c r="M75" s="310">
        <v>8</v>
      </c>
      <c r="N75" s="311">
        <f t="shared" si="15"/>
        <v>0.24242424242424243</v>
      </c>
    </row>
    <row r="76" spans="1:14" ht="36" x14ac:dyDescent="0.25">
      <c r="A76" s="2" t="e">
        <f t="shared" si="16"/>
        <v>#REF!</v>
      </c>
      <c r="B76" s="68">
        <v>3408</v>
      </c>
      <c r="C76" s="307" t="s">
        <v>45</v>
      </c>
      <c r="D76" s="308">
        <v>64</v>
      </c>
      <c r="E76" s="309">
        <v>59</v>
      </c>
      <c r="F76" s="308"/>
      <c r="G76" s="308">
        <f>E76+F76</f>
        <v>59</v>
      </c>
      <c r="H76" s="308"/>
      <c r="I76" s="308">
        <f t="shared" si="12"/>
        <v>59</v>
      </c>
      <c r="J76" s="308"/>
      <c r="K76" s="308">
        <f t="shared" si="13"/>
        <v>59</v>
      </c>
      <c r="L76" s="310">
        <v>9</v>
      </c>
      <c r="M76" s="310">
        <v>14</v>
      </c>
      <c r="N76" s="311">
        <f t="shared" si="15"/>
        <v>0.21875</v>
      </c>
    </row>
    <row r="77" spans="1:14" ht="48" x14ac:dyDescent="0.25">
      <c r="A77" s="2" t="e">
        <f t="shared" si="16"/>
        <v>#REF!</v>
      </c>
      <c r="B77" s="69">
        <v>5003</v>
      </c>
      <c r="C77" s="307" t="s">
        <v>74</v>
      </c>
      <c r="D77" s="308">
        <v>97</v>
      </c>
      <c r="E77" s="309">
        <v>1</v>
      </c>
      <c r="F77" s="308"/>
      <c r="G77" s="308">
        <f>E77+F77</f>
        <v>1</v>
      </c>
      <c r="H77" s="308">
        <v>1</v>
      </c>
      <c r="I77" s="308">
        <f t="shared" si="12"/>
        <v>2</v>
      </c>
      <c r="J77" s="308">
        <v>3</v>
      </c>
      <c r="K77" s="308">
        <f t="shared" si="13"/>
        <v>5</v>
      </c>
      <c r="L77" s="310">
        <v>5</v>
      </c>
      <c r="M77" s="310">
        <v>21</v>
      </c>
      <c r="N77" s="311">
        <f t="shared" si="15"/>
        <v>0.21649484536082475</v>
      </c>
    </row>
    <row r="78" spans="1:14" ht="36" x14ac:dyDescent="0.25">
      <c r="A78" s="2" t="e">
        <f t="shared" si="16"/>
        <v>#REF!</v>
      </c>
      <c r="B78" s="68">
        <v>5306</v>
      </c>
      <c r="C78" s="307" t="s">
        <v>85</v>
      </c>
      <c r="D78" s="308">
        <v>113</v>
      </c>
      <c r="E78" s="309">
        <v>0</v>
      </c>
      <c r="F78" s="308">
        <v>22</v>
      </c>
      <c r="G78" s="308">
        <v>0</v>
      </c>
      <c r="H78" s="308">
        <v>22</v>
      </c>
      <c r="I78" s="308">
        <f t="shared" si="12"/>
        <v>22</v>
      </c>
      <c r="J78" s="308"/>
      <c r="K78" s="308">
        <f t="shared" si="13"/>
        <v>22</v>
      </c>
      <c r="L78" s="310">
        <v>23</v>
      </c>
      <c r="M78" s="310">
        <v>23</v>
      </c>
      <c r="N78" s="311">
        <f t="shared" si="15"/>
        <v>0.20353982300884957</v>
      </c>
    </row>
    <row r="79" spans="1:14" ht="36" x14ac:dyDescent="0.25">
      <c r="A79" s="2"/>
      <c r="B79" s="428">
        <v>4003</v>
      </c>
      <c r="C79" s="312" t="s">
        <v>56</v>
      </c>
      <c r="D79" s="310">
        <v>74</v>
      </c>
      <c r="E79" s="313">
        <v>0</v>
      </c>
      <c r="F79" s="310"/>
      <c r="G79" s="310">
        <f t="shared" ref="G79:G105" si="17">E79+F79</f>
        <v>0</v>
      </c>
      <c r="H79" s="310"/>
      <c r="I79" s="310">
        <f t="shared" si="12"/>
        <v>0</v>
      </c>
      <c r="J79" s="310">
        <v>16</v>
      </c>
      <c r="K79" s="310">
        <f t="shared" si="13"/>
        <v>16</v>
      </c>
      <c r="L79" s="310">
        <v>15</v>
      </c>
      <c r="M79" s="310">
        <v>15</v>
      </c>
      <c r="N79" s="311">
        <f t="shared" si="15"/>
        <v>0.20270270270270271</v>
      </c>
    </row>
    <row r="80" spans="1:14" ht="36" x14ac:dyDescent="0.25">
      <c r="A80" s="2" t="e">
        <f>A78+1</f>
        <v>#REF!</v>
      </c>
      <c r="B80" s="68">
        <v>1202</v>
      </c>
      <c r="C80" s="307" t="s">
        <v>23</v>
      </c>
      <c r="D80" s="308">
        <v>139</v>
      </c>
      <c r="E80" s="309">
        <v>0</v>
      </c>
      <c r="F80" s="308">
        <v>28</v>
      </c>
      <c r="G80" s="308">
        <f t="shared" si="17"/>
        <v>28</v>
      </c>
      <c r="H80" s="308"/>
      <c r="I80" s="308">
        <f t="shared" si="12"/>
        <v>28</v>
      </c>
      <c r="J80" s="308"/>
      <c r="K80" s="308">
        <f t="shared" si="13"/>
        <v>28</v>
      </c>
      <c r="L80" s="310">
        <v>28</v>
      </c>
      <c r="M80" s="310">
        <v>28</v>
      </c>
      <c r="N80" s="311">
        <f t="shared" si="15"/>
        <v>0.20143884892086331</v>
      </c>
    </row>
    <row r="81" spans="1:14" ht="36" x14ac:dyDescent="0.25">
      <c r="A81" s="2" t="e">
        <f t="shared" ref="A81:A105" si="18">A80+1</f>
        <v>#REF!</v>
      </c>
      <c r="B81" s="66">
        <v>4023</v>
      </c>
      <c r="C81" s="307" t="s">
        <v>62</v>
      </c>
      <c r="D81" s="308">
        <v>50</v>
      </c>
      <c r="E81" s="309">
        <v>5</v>
      </c>
      <c r="F81" s="308">
        <v>0</v>
      </c>
      <c r="G81" s="308">
        <f t="shared" si="17"/>
        <v>5</v>
      </c>
      <c r="H81" s="308"/>
      <c r="I81" s="308">
        <f t="shared" si="12"/>
        <v>5</v>
      </c>
      <c r="J81" s="308"/>
      <c r="K81" s="308">
        <f t="shared" si="13"/>
        <v>5</v>
      </c>
      <c r="L81" s="310">
        <v>10</v>
      </c>
      <c r="M81" s="310">
        <v>10</v>
      </c>
      <c r="N81" s="311">
        <f t="shared" si="15"/>
        <v>0.2</v>
      </c>
    </row>
    <row r="82" spans="1:14" ht="36" x14ac:dyDescent="0.25">
      <c r="A82" s="2" t="e">
        <f t="shared" si="18"/>
        <v>#REF!</v>
      </c>
      <c r="B82" s="69">
        <v>5018</v>
      </c>
      <c r="C82" s="307" t="s">
        <v>78</v>
      </c>
      <c r="D82" s="308">
        <v>27</v>
      </c>
      <c r="E82" s="309">
        <v>5</v>
      </c>
      <c r="F82" s="308"/>
      <c r="G82" s="308">
        <f t="shared" si="17"/>
        <v>5</v>
      </c>
      <c r="H82" s="308"/>
      <c r="I82" s="308">
        <f t="shared" si="12"/>
        <v>5</v>
      </c>
      <c r="J82" s="308"/>
      <c r="K82" s="308">
        <f t="shared" si="13"/>
        <v>5</v>
      </c>
      <c r="L82" s="310">
        <v>5</v>
      </c>
      <c r="M82" s="310">
        <v>5</v>
      </c>
      <c r="N82" s="311">
        <f t="shared" si="15"/>
        <v>0.18518518518518517</v>
      </c>
    </row>
    <row r="83" spans="1:14" ht="36" x14ac:dyDescent="0.25">
      <c r="A83" s="2" t="e">
        <f t="shared" si="18"/>
        <v>#REF!</v>
      </c>
      <c r="B83" s="67">
        <v>6013</v>
      </c>
      <c r="C83" s="307" t="s">
        <v>108</v>
      </c>
      <c r="D83" s="308">
        <v>95</v>
      </c>
      <c r="E83" s="309">
        <v>0</v>
      </c>
      <c r="F83" s="308"/>
      <c r="G83" s="308">
        <f t="shared" si="17"/>
        <v>0</v>
      </c>
      <c r="H83" s="308"/>
      <c r="I83" s="308">
        <f t="shared" si="12"/>
        <v>0</v>
      </c>
      <c r="J83" s="308"/>
      <c r="K83" s="308">
        <f t="shared" si="13"/>
        <v>0</v>
      </c>
      <c r="L83" s="310">
        <v>17</v>
      </c>
      <c r="M83" s="310">
        <v>17</v>
      </c>
      <c r="N83" s="311">
        <f t="shared" si="15"/>
        <v>0.17894736842105263</v>
      </c>
    </row>
    <row r="84" spans="1:14" ht="36" x14ac:dyDescent="0.25">
      <c r="A84" s="2" t="e">
        <f t="shared" si="18"/>
        <v>#REF!</v>
      </c>
      <c r="B84" s="69">
        <v>5705</v>
      </c>
      <c r="C84" s="307" t="s">
        <v>93</v>
      </c>
      <c r="D84" s="308">
        <v>87</v>
      </c>
      <c r="E84" s="309">
        <v>75</v>
      </c>
      <c r="F84" s="308"/>
      <c r="G84" s="308">
        <f t="shared" si="17"/>
        <v>75</v>
      </c>
      <c r="H84" s="308"/>
      <c r="I84" s="308">
        <f t="shared" si="12"/>
        <v>75</v>
      </c>
      <c r="J84" s="308"/>
      <c r="K84" s="308">
        <f t="shared" si="13"/>
        <v>75</v>
      </c>
      <c r="L84" s="310"/>
      <c r="M84" s="310">
        <v>15</v>
      </c>
      <c r="N84" s="311">
        <f t="shared" si="15"/>
        <v>0.17241379310344829</v>
      </c>
    </row>
    <row r="85" spans="1:14" ht="36" x14ac:dyDescent="0.25">
      <c r="A85" s="2" t="e">
        <f t="shared" si="18"/>
        <v>#REF!</v>
      </c>
      <c r="B85" s="67">
        <v>1602</v>
      </c>
      <c r="C85" s="307" t="s">
        <v>27</v>
      </c>
      <c r="D85" s="308">
        <v>53</v>
      </c>
      <c r="E85" s="309">
        <v>0</v>
      </c>
      <c r="F85" s="308">
        <v>9</v>
      </c>
      <c r="G85" s="308">
        <f t="shared" si="17"/>
        <v>9</v>
      </c>
      <c r="H85" s="308"/>
      <c r="I85" s="308">
        <f t="shared" si="12"/>
        <v>9</v>
      </c>
      <c r="J85" s="308"/>
      <c r="K85" s="308">
        <f t="shared" si="13"/>
        <v>9</v>
      </c>
      <c r="L85" s="310">
        <v>9</v>
      </c>
      <c r="M85" s="310">
        <v>9</v>
      </c>
      <c r="N85" s="311">
        <f t="shared" si="15"/>
        <v>0.16981132075471697</v>
      </c>
    </row>
    <row r="86" spans="1:14" ht="36" x14ac:dyDescent="0.25">
      <c r="A86" s="2" t="e">
        <f t="shared" si="18"/>
        <v>#REF!</v>
      </c>
      <c r="B86" s="67">
        <v>4024</v>
      </c>
      <c r="C86" s="307" t="s">
        <v>63</v>
      </c>
      <c r="D86" s="308">
        <v>293</v>
      </c>
      <c r="E86" s="309">
        <v>0</v>
      </c>
      <c r="F86" s="308">
        <v>22</v>
      </c>
      <c r="G86" s="308">
        <f t="shared" si="17"/>
        <v>22</v>
      </c>
      <c r="H86" s="308">
        <v>16</v>
      </c>
      <c r="I86" s="308">
        <f t="shared" si="12"/>
        <v>38</v>
      </c>
      <c r="J86" s="308"/>
      <c r="K86" s="308">
        <f t="shared" si="13"/>
        <v>38</v>
      </c>
      <c r="L86" s="310">
        <v>38</v>
      </c>
      <c r="M86" s="310">
        <v>38</v>
      </c>
      <c r="N86" s="311">
        <f t="shared" si="15"/>
        <v>0.12969283276450511</v>
      </c>
    </row>
    <row r="87" spans="1:14" ht="36" x14ac:dyDescent="0.25">
      <c r="A87" s="2" t="e">
        <f t="shared" si="18"/>
        <v>#REF!</v>
      </c>
      <c r="B87" s="69">
        <v>6009</v>
      </c>
      <c r="C87" s="307" t="s">
        <v>105</v>
      </c>
      <c r="D87" s="308">
        <v>35</v>
      </c>
      <c r="E87" s="309">
        <v>3</v>
      </c>
      <c r="F87" s="308"/>
      <c r="G87" s="308">
        <f t="shared" si="17"/>
        <v>3</v>
      </c>
      <c r="H87" s="308"/>
      <c r="I87" s="308">
        <f t="shared" si="12"/>
        <v>3</v>
      </c>
      <c r="J87" s="308"/>
      <c r="K87" s="308">
        <f t="shared" si="13"/>
        <v>3</v>
      </c>
      <c r="L87" s="310">
        <v>3</v>
      </c>
      <c r="M87" s="310">
        <v>4</v>
      </c>
      <c r="N87" s="311">
        <f t="shared" si="15"/>
        <v>0.11428571428571428</v>
      </c>
    </row>
    <row r="88" spans="1:14" ht="36" x14ac:dyDescent="0.25">
      <c r="A88" s="2" t="e">
        <f t="shared" si="18"/>
        <v>#REF!</v>
      </c>
      <c r="B88" s="314">
        <v>802</v>
      </c>
      <c r="C88" s="307" t="s">
        <v>19</v>
      </c>
      <c r="D88" s="308">
        <v>33</v>
      </c>
      <c r="E88" s="309">
        <v>0</v>
      </c>
      <c r="F88" s="308"/>
      <c r="G88" s="308">
        <f t="shared" si="17"/>
        <v>0</v>
      </c>
      <c r="H88" s="308"/>
      <c r="I88" s="308">
        <f t="shared" si="12"/>
        <v>0</v>
      </c>
      <c r="J88" s="308"/>
      <c r="K88" s="308">
        <f t="shared" si="13"/>
        <v>0</v>
      </c>
      <c r="L88" s="310">
        <v>0</v>
      </c>
      <c r="M88" s="310">
        <v>3</v>
      </c>
      <c r="N88" s="311">
        <f t="shared" si="15"/>
        <v>9.0909090909090912E-2</v>
      </c>
    </row>
    <row r="89" spans="1:14" ht="48" x14ac:dyDescent="0.25">
      <c r="A89" s="2" t="e">
        <f t="shared" si="18"/>
        <v>#REF!</v>
      </c>
      <c r="B89" s="67">
        <v>5002</v>
      </c>
      <c r="C89" s="307" t="s">
        <v>73</v>
      </c>
      <c r="D89" s="308">
        <v>165</v>
      </c>
      <c r="E89" s="309">
        <v>11</v>
      </c>
      <c r="F89" s="308">
        <v>0</v>
      </c>
      <c r="G89" s="308">
        <f t="shared" si="17"/>
        <v>11</v>
      </c>
      <c r="H89" s="308"/>
      <c r="I89" s="308">
        <f t="shared" si="12"/>
        <v>11</v>
      </c>
      <c r="J89" s="308"/>
      <c r="K89" s="308">
        <f t="shared" si="13"/>
        <v>11</v>
      </c>
      <c r="L89" s="310">
        <v>13</v>
      </c>
      <c r="M89" s="310">
        <v>13</v>
      </c>
      <c r="N89" s="311">
        <f t="shared" si="15"/>
        <v>7.8787878787878782E-2</v>
      </c>
    </row>
    <row r="90" spans="1:14" ht="36" x14ac:dyDescent="0.25">
      <c r="A90" s="2" t="e">
        <f t="shared" si="18"/>
        <v>#REF!</v>
      </c>
      <c r="B90" s="301">
        <v>302</v>
      </c>
      <c r="C90" s="70" t="s">
        <v>14</v>
      </c>
      <c r="D90" s="71">
        <v>3</v>
      </c>
      <c r="E90" s="299">
        <v>0</v>
      </c>
      <c r="F90" s="71"/>
      <c r="G90" s="71">
        <f t="shared" si="17"/>
        <v>0</v>
      </c>
      <c r="H90" s="71"/>
      <c r="I90" s="71">
        <f t="shared" si="12"/>
        <v>0</v>
      </c>
      <c r="J90" s="71"/>
      <c r="K90" s="71">
        <f t="shared" si="13"/>
        <v>0</v>
      </c>
      <c r="L90" s="72">
        <v>0</v>
      </c>
      <c r="M90" s="72">
        <v>0</v>
      </c>
      <c r="N90" s="73">
        <f t="shared" si="15"/>
        <v>0</v>
      </c>
    </row>
    <row r="91" spans="1:14" ht="36" x14ac:dyDescent="0.25">
      <c r="A91" s="2" t="e">
        <f>#REF!+1</f>
        <v>#REF!</v>
      </c>
      <c r="B91" s="302">
        <v>1802</v>
      </c>
      <c r="C91" s="70" t="s">
        <v>29</v>
      </c>
      <c r="D91" s="71">
        <v>39</v>
      </c>
      <c r="E91" s="299"/>
      <c r="F91" s="71"/>
      <c r="G91" s="71">
        <f t="shared" si="17"/>
        <v>0</v>
      </c>
      <c r="H91" s="71"/>
      <c r="I91" s="71">
        <f t="shared" si="12"/>
        <v>0</v>
      </c>
      <c r="J91" s="71"/>
      <c r="K91" s="71">
        <f t="shared" si="13"/>
        <v>0</v>
      </c>
      <c r="L91" s="72">
        <v>0</v>
      </c>
      <c r="M91" s="72">
        <v>0</v>
      </c>
      <c r="N91" s="73">
        <f t="shared" si="15"/>
        <v>0</v>
      </c>
    </row>
    <row r="92" spans="1:14" ht="36" x14ac:dyDescent="0.25">
      <c r="A92" s="2" t="e">
        <f t="shared" si="18"/>
        <v>#REF!</v>
      </c>
      <c r="B92" s="301">
        <v>2102</v>
      </c>
      <c r="C92" s="70" t="s">
        <v>32</v>
      </c>
      <c r="D92" s="71">
        <v>47</v>
      </c>
      <c r="E92" s="299"/>
      <c r="F92" s="71"/>
      <c r="G92" s="71">
        <f t="shared" si="17"/>
        <v>0</v>
      </c>
      <c r="H92" s="71"/>
      <c r="I92" s="71">
        <f t="shared" si="12"/>
        <v>0</v>
      </c>
      <c r="J92" s="71"/>
      <c r="K92" s="71">
        <f t="shared" si="13"/>
        <v>0</v>
      </c>
      <c r="L92" s="72">
        <v>0</v>
      </c>
      <c r="M92" s="72">
        <v>0</v>
      </c>
      <c r="N92" s="73">
        <f t="shared" si="15"/>
        <v>0</v>
      </c>
    </row>
    <row r="93" spans="1:14" ht="36" x14ac:dyDescent="0.25">
      <c r="A93" s="2" t="e">
        <f t="shared" si="18"/>
        <v>#REF!</v>
      </c>
      <c r="B93" s="301">
        <v>3412</v>
      </c>
      <c r="C93" s="70" t="s">
        <v>47</v>
      </c>
      <c r="D93" s="71">
        <v>7</v>
      </c>
      <c r="E93" s="299">
        <v>0</v>
      </c>
      <c r="F93" s="71">
        <v>0</v>
      </c>
      <c r="G93" s="71">
        <f t="shared" si="17"/>
        <v>0</v>
      </c>
      <c r="H93" s="71">
        <v>0</v>
      </c>
      <c r="I93" s="71">
        <f t="shared" si="12"/>
        <v>0</v>
      </c>
      <c r="J93" s="71">
        <v>2</v>
      </c>
      <c r="K93" s="71">
        <f t="shared" si="13"/>
        <v>2</v>
      </c>
      <c r="L93" s="72">
        <v>2</v>
      </c>
      <c r="M93" s="72">
        <v>0</v>
      </c>
      <c r="N93" s="73">
        <f t="shared" si="15"/>
        <v>0</v>
      </c>
    </row>
    <row r="94" spans="1:14" ht="36" x14ac:dyDescent="0.25">
      <c r="A94" s="2" t="e">
        <f t="shared" si="18"/>
        <v>#REF!</v>
      </c>
      <c r="B94" s="300">
        <v>4044</v>
      </c>
      <c r="C94" s="70" t="s">
        <v>66</v>
      </c>
      <c r="D94" s="71">
        <v>6</v>
      </c>
      <c r="E94" s="299">
        <v>0</v>
      </c>
      <c r="F94" s="71">
        <v>1</v>
      </c>
      <c r="G94" s="71">
        <f t="shared" si="17"/>
        <v>1</v>
      </c>
      <c r="H94" s="71"/>
      <c r="I94" s="71">
        <f t="shared" si="12"/>
        <v>1</v>
      </c>
      <c r="J94" s="71"/>
      <c r="K94" s="71">
        <f t="shared" si="13"/>
        <v>1</v>
      </c>
      <c r="L94" s="72">
        <v>1</v>
      </c>
      <c r="M94" s="72">
        <v>0</v>
      </c>
      <c r="N94" s="73">
        <f t="shared" si="15"/>
        <v>0</v>
      </c>
    </row>
    <row r="95" spans="1:14" ht="36" x14ac:dyDescent="0.25">
      <c r="A95" s="2" t="e">
        <f t="shared" si="18"/>
        <v>#REF!</v>
      </c>
      <c r="B95" s="74">
        <v>4051</v>
      </c>
      <c r="C95" s="70" t="s">
        <v>69</v>
      </c>
      <c r="D95" s="71">
        <v>1</v>
      </c>
      <c r="E95" s="75">
        <v>0</v>
      </c>
      <c r="F95" s="71"/>
      <c r="G95" s="71">
        <f t="shared" si="17"/>
        <v>0</v>
      </c>
      <c r="H95" s="71"/>
      <c r="I95" s="71">
        <f t="shared" si="12"/>
        <v>0</v>
      </c>
      <c r="J95" s="71"/>
      <c r="K95" s="71">
        <f t="shared" si="13"/>
        <v>0</v>
      </c>
      <c r="L95" s="72">
        <v>0</v>
      </c>
      <c r="M95" s="72">
        <v>0</v>
      </c>
      <c r="N95" s="73">
        <v>0</v>
      </c>
    </row>
    <row r="96" spans="1:14" ht="36" x14ac:dyDescent="0.25">
      <c r="A96" s="2" t="e">
        <f t="shared" si="18"/>
        <v>#REF!</v>
      </c>
      <c r="B96" s="74">
        <v>4098</v>
      </c>
      <c r="C96" s="70" t="s">
        <v>71</v>
      </c>
      <c r="D96" s="71">
        <v>153</v>
      </c>
      <c r="E96" s="299">
        <v>0</v>
      </c>
      <c r="F96" s="71"/>
      <c r="G96" s="71">
        <f t="shared" si="17"/>
        <v>0</v>
      </c>
      <c r="H96" s="71"/>
      <c r="I96" s="71">
        <f t="shared" si="12"/>
        <v>0</v>
      </c>
      <c r="J96" s="71"/>
      <c r="K96" s="71">
        <f t="shared" si="13"/>
        <v>0</v>
      </c>
      <c r="L96" s="72">
        <v>0</v>
      </c>
      <c r="M96" s="72">
        <v>0</v>
      </c>
      <c r="N96" s="73">
        <f t="shared" ref="N96:N105" si="19">(M96)/D96</f>
        <v>0</v>
      </c>
    </row>
    <row r="97" spans="1:14" ht="36" x14ac:dyDescent="0.25">
      <c r="A97" s="2" t="e">
        <f t="shared" si="18"/>
        <v>#REF!</v>
      </c>
      <c r="B97" s="300">
        <v>5025</v>
      </c>
      <c r="C97" s="70" t="s">
        <v>79</v>
      </c>
      <c r="D97" s="71">
        <v>21</v>
      </c>
      <c r="E97" s="299">
        <v>0</v>
      </c>
      <c r="F97" s="71"/>
      <c r="G97" s="71">
        <f t="shared" si="17"/>
        <v>0</v>
      </c>
      <c r="H97" s="71"/>
      <c r="I97" s="71">
        <f t="shared" si="12"/>
        <v>0</v>
      </c>
      <c r="J97" s="71"/>
      <c r="K97" s="71">
        <f t="shared" si="13"/>
        <v>0</v>
      </c>
      <c r="L97" s="72">
        <v>0</v>
      </c>
      <c r="M97" s="72">
        <v>0</v>
      </c>
      <c r="N97" s="73">
        <f t="shared" si="19"/>
        <v>0</v>
      </c>
    </row>
    <row r="98" spans="1:14" ht="36" x14ac:dyDescent="0.25">
      <c r="A98" s="2" t="e">
        <f t="shared" si="18"/>
        <v>#REF!</v>
      </c>
      <c r="B98" s="301">
        <v>5905</v>
      </c>
      <c r="C98" s="70" t="s">
        <v>101</v>
      </c>
      <c r="D98" s="71">
        <v>10</v>
      </c>
      <c r="E98" s="299">
        <v>0</v>
      </c>
      <c r="F98" s="71"/>
      <c r="G98" s="71">
        <f t="shared" si="17"/>
        <v>0</v>
      </c>
      <c r="H98" s="71"/>
      <c r="I98" s="71">
        <f t="shared" si="12"/>
        <v>0</v>
      </c>
      <c r="J98" s="71"/>
      <c r="K98" s="71">
        <f t="shared" si="13"/>
        <v>0</v>
      </c>
      <c r="L98" s="72">
        <v>0</v>
      </c>
      <c r="M98" s="72">
        <v>0</v>
      </c>
      <c r="N98" s="73">
        <f t="shared" si="19"/>
        <v>0</v>
      </c>
    </row>
    <row r="99" spans="1:14" ht="36" x14ac:dyDescent="0.25">
      <c r="A99" s="2" t="e">
        <f t="shared" si="18"/>
        <v>#REF!</v>
      </c>
      <c r="B99" s="300">
        <v>6007</v>
      </c>
      <c r="C99" s="70" t="s">
        <v>103</v>
      </c>
      <c r="D99" s="71">
        <v>54</v>
      </c>
      <c r="E99" s="299">
        <v>0</v>
      </c>
      <c r="F99" s="71"/>
      <c r="G99" s="71">
        <f t="shared" si="17"/>
        <v>0</v>
      </c>
      <c r="H99" s="71"/>
      <c r="I99" s="71">
        <f t="shared" si="12"/>
        <v>0</v>
      </c>
      <c r="J99" s="71"/>
      <c r="K99" s="71">
        <f t="shared" si="13"/>
        <v>0</v>
      </c>
      <c r="L99" s="72">
        <v>0</v>
      </c>
      <c r="M99" s="72"/>
      <c r="N99" s="73">
        <f t="shared" si="19"/>
        <v>0</v>
      </c>
    </row>
    <row r="100" spans="1:14" ht="36" x14ac:dyDescent="0.25">
      <c r="A100" s="2" t="e">
        <f t="shared" si="18"/>
        <v>#REF!</v>
      </c>
      <c r="B100" s="300">
        <v>6010</v>
      </c>
      <c r="C100" s="70" t="s">
        <v>106</v>
      </c>
      <c r="D100" s="71">
        <v>1</v>
      </c>
      <c r="E100" s="299">
        <v>0</v>
      </c>
      <c r="F100" s="71"/>
      <c r="G100" s="71">
        <f t="shared" si="17"/>
        <v>0</v>
      </c>
      <c r="H100" s="71"/>
      <c r="I100" s="71"/>
      <c r="J100" s="71"/>
      <c r="K100" s="71"/>
      <c r="L100" s="72"/>
      <c r="M100" s="72">
        <v>0</v>
      </c>
      <c r="N100" s="73">
        <f t="shared" si="19"/>
        <v>0</v>
      </c>
    </row>
    <row r="101" spans="1:14" ht="26.25" customHeight="1" x14ac:dyDescent="0.25">
      <c r="A101" s="2" t="e">
        <f t="shared" si="18"/>
        <v>#REF!</v>
      </c>
      <c r="B101" s="298">
        <v>6011</v>
      </c>
      <c r="C101" s="70" t="s">
        <v>107</v>
      </c>
      <c r="D101" s="71">
        <v>1</v>
      </c>
      <c r="E101" s="303">
        <v>0</v>
      </c>
      <c r="F101" s="71"/>
      <c r="G101" s="71">
        <f t="shared" si="17"/>
        <v>0</v>
      </c>
      <c r="H101" s="71"/>
      <c r="I101" s="71">
        <f>G101+H101</f>
        <v>0</v>
      </c>
      <c r="J101" s="71"/>
      <c r="K101" s="71">
        <f>I101+J101</f>
        <v>0</v>
      </c>
      <c r="L101" s="72">
        <v>0</v>
      </c>
      <c r="M101" s="72">
        <v>0</v>
      </c>
      <c r="N101" s="73">
        <f t="shared" si="19"/>
        <v>0</v>
      </c>
    </row>
    <row r="102" spans="1:14" ht="36" x14ac:dyDescent="0.25">
      <c r="A102" s="2" t="e">
        <f t="shared" si="18"/>
        <v>#REF!</v>
      </c>
      <c r="B102" s="300">
        <v>6015</v>
      </c>
      <c r="C102" s="70" t="s">
        <v>109</v>
      </c>
      <c r="D102" s="71">
        <v>77</v>
      </c>
      <c r="E102" s="299">
        <v>0</v>
      </c>
      <c r="F102" s="71"/>
      <c r="G102" s="71">
        <f t="shared" si="17"/>
        <v>0</v>
      </c>
      <c r="H102" s="71"/>
      <c r="I102" s="71">
        <f>G102+H102</f>
        <v>0</v>
      </c>
      <c r="J102" s="71"/>
      <c r="K102" s="71">
        <f>I102+J102</f>
        <v>0</v>
      </c>
      <c r="L102" s="72">
        <v>0</v>
      </c>
      <c r="M102" s="72">
        <v>0</v>
      </c>
      <c r="N102" s="73">
        <f t="shared" si="19"/>
        <v>0</v>
      </c>
    </row>
    <row r="103" spans="1:14" ht="36" x14ac:dyDescent="0.25">
      <c r="A103" s="2" t="e">
        <f t="shared" si="18"/>
        <v>#REF!</v>
      </c>
      <c r="B103" s="298">
        <v>6016</v>
      </c>
      <c r="C103" s="70" t="s">
        <v>110</v>
      </c>
      <c r="D103" s="71">
        <v>110</v>
      </c>
      <c r="E103" s="299">
        <v>0</v>
      </c>
      <c r="F103" s="71"/>
      <c r="G103" s="71">
        <f t="shared" si="17"/>
        <v>0</v>
      </c>
      <c r="H103" s="71"/>
      <c r="I103" s="71">
        <f>G103+H103</f>
        <v>0</v>
      </c>
      <c r="J103" s="71"/>
      <c r="K103" s="71">
        <f>I103+J103</f>
        <v>0</v>
      </c>
      <c r="L103" s="72">
        <v>0</v>
      </c>
      <c r="M103" s="72">
        <v>0</v>
      </c>
      <c r="N103" s="73">
        <f t="shared" si="19"/>
        <v>0</v>
      </c>
    </row>
    <row r="104" spans="1:14" ht="36" x14ac:dyDescent="0.25">
      <c r="A104" s="2" t="e">
        <f>#REF!+1</f>
        <v>#REF!</v>
      </c>
      <c r="B104" s="300">
        <v>6021</v>
      </c>
      <c r="C104" s="70" t="s">
        <v>111</v>
      </c>
      <c r="D104" s="71">
        <v>96</v>
      </c>
      <c r="E104" s="299">
        <v>0</v>
      </c>
      <c r="F104" s="71"/>
      <c r="G104" s="71">
        <f t="shared" si="17"/>
        <v>0</v>
      </c>
      <c r="H104" s="71"/>
      <c r="I104" s="71">
        <f>G104+H104</f>
        <v>0</v>
      </c>
      <c r="J104" s="71"/>
      <c r="K104" s="71">
        <f>I104+J104</f>
        <v>0</v>
      </c>
      <c r="L104" s="72">
        <v>0</v>
      </c>
      <c r="M104" s="72">
        <v>0</v>
      </c>
      <c r="N104" s="73">
        <f t="shared" si="19"/>
        <v>0</v>
      </c>
    </row>
    <row r="105" spans="1:14" ht="36.75" thickBot="1" x14ac:dyDescent="0.3">
      <c r="A105" s="2" t="e">
        <f t="shared" si="18"/>
        <v>#REF!</v>
      </c>
      <c r="B105" s="301">
        <v>6025</v>
      </c>
      <c r="C105" s="70" t="s">
        <v>113</v>
      </c>
      <c r="D105" s="71">
        <v>80</v>
      </c>
      <c r="E105" s="299">
        <v>0</v>
      </c>
      <c r="F105" s="71"/>
      <c r="G105" s="71">
        <f t="shared" si="17"/>
        <v>0</v>
      </c>
      <c r="H105" s="71"/>
      <c r="I105" s="71">
        <f>G105+H105</f>
        <v>0</v>
      </c>
      <c r="J105" s="71"/>
      <c r="K105" s="71">
        <f>I105+J105</f>
        <v>0</v>
      </c>
      <c r="L105" s="72">
        <v>0</v>
      </c>
      <c r="M105" s="72">
        <v>0</v>
      </c>
      <c r="N105" s="73">
        <f t="shared" si="19"/>
        <v>0</v>
      </c>
    </row>
    <row r="106" spans="1:14" x14ac:dyDescent="0.25">
      <c r="A106" s="25" t="s">
        <v>2</v>
      </c>
      <c r="B106" s="26"/>
      <c r="C106" s="27"/>
      <c r="D106" s="6">
        <f t="shared" ref="D106:K106" si="20">SUM(D104:D105)</f>
        <v>176</v>
      </c>
      <c r="E106" s="6">
        <f t="shared" si="20"/>
        <v>0</v>
      </c>
      <c r="F106" s="6">
        <f t="shared" si="20"/>
        <v>0</v>
      </c>
      <c r="G106" s="6">
        <f t="shared" si="20"/>
        <v>0</v>
      </c>
      <c r="H106" s="6">
        <f t="shared" si="20"/>
        <v>0</v>
      </c>
      <c r="I106" s="6">
        <f t="shared" si="20"/>
        <v>0</v>
      </c>
      <c r="J106" s="6">
        <f t="shared" si="20"/>
        <v>0</v>
      </c>
      <c r="K106" s="6">
        <f t="shared" si="20"/>
        <v>0</v>
      </c>
      <c r="L106" s="6"/>
      <c r="M106" s="6"/>
      <c r="N106" s="7"/>
    </row>
  </sheetData>
  <autoFilter ref="B3:N3">
    <sortState ref="B4:N106">
      <sortCondition descending="1" ref="N3"/>
    </sortState>
  </autoFilter>
  <sortState ref="A5:N108">
    <sortCondition descending="1" ref="N4"/>
  </sortState>
  <pageMargins left="0.25" right="0.25" top="0.75" bottom="0.75" header="0.3" footer="0.3"/>
  <pageSetup paperSize="9" scale="4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tabSelected="1" topLeftCell="A4" zoomScale="73" zoomScaleNormal="73" zoomScaleSheetLayoutView="75" workbookViewId="0">
      <selection activeCell="X9" sqref="X9"/>
    </sheetView>
  </sheetViews>
  <sheetFormatPr defaultRowHeight="15" x14ac:dyDescent="0.25"/>
  <cols>
    <col min="1" max="1" width="9.5703125" customWidth="1"/>
    <col min="2" max="2" width="45.7109375" customWidth="1"/>
    <col min="3" max="3" width="0" hidden="1" customWidth="1"/>
    <col min="4" max="7" width="13.7109375" hidden="1" customWidth="1"/>
    <col min="8" max="8" width="11.140625" hidden="1" customWidth="1"/>
    <col min="9" max="9" width="12.7109375" hidden="1" customWidth="1"/>
    <col min="10" max="10" width="15.140625" hidden="1" customWidth="1"/>
    <col min="11" max="11" width="13.5703125" hidden="1" customWidth="1"/>
    <col min="12" max="12" width="0" hidden="1" customWidth="1"/>
    <col min="13" max="13" width="11.140625" hidden="1" customWidth="1"/>
    <col min="14" max="14" width="12.7109375" hidden="1" customWidth="1"/>
    <col min="15" max="15" width="15.140625" hidden="1" customWidth="1"/>
    <col min="16" max="16" width="13.5703125" hidden="1" customWidth="1"/>
    <col min="17" max="17" width="0" hidden="1" customWidth="1"/>
    <col min="19" max="19" width="11.7109375" customWidth="1"/>
    <col min="20" max="20" width="15.140625" customWidth="1"/>
    <col min="21" max="21" width="14.28515625" customWidth="1"/>
    <col min="23" max="23" width="13.140625" customWidth="1"/>
    <col min="25" max="25" width="11.7109375" customWidth="1"/>
    <col min="26" max="26" width="15.140625" customWidth="1"/>
    <col min="27" max="27" width="14.28515625" customWidth="1"/>
    <col min="29" max="29" width="13.140625" customWidth="1"/>
  </cols>
  <sheetData>
    <row r="1" spans="1:29" ht="126.75" customHeight="1" thickBot="1" x14ac:dyDescent="0.3"/>
    <row r="2" spans="1:29" ht="52.5" customHeight="1" thickBot="1" x14ac:dyDescent="0.3">
      <c r="A2" s="439" t="s">
        <v>134</v>
      </c>
      <c r="B2" s="437" t="s">
        <v>6</v>
      </c>
      <c r="C2" s="432" t="s">
        <v>145</v>
      </c>
      <c r="D2" s="433"/>
      <c r="E2" s="433"/>
      <c r="F2" s="433"/>
      <c r="G2" s="434"/>
      <c r="H2" s="432" t="s">
        <v>140</v>
      </c>
      <c r="I2" s="433"/>
      <c r="J2" s="433"/>
      <c r="K2" s="433"/>
      <c r="L2" s="441"/>
      <c r="M2" s="432" t="s">
        <v>146</v>
      </c>
      <c r="N2" s="433"/>
      <c r="O2" s="433"/>
      <c r="P2" s="433"/>
      <c r="Q2" s="434"/>
      <c r="R2" s="432" t="s">
        <v>163</v>
      </c>
      <c r="S2" s="433"/>
      <c r="T2" s="433"/>
      <c r="U2" s="433"/>
      <c r="V2" s="434"/>
      <c r="W2" s="435" t="s">
        <v>4</v>
      </c>
      <c r="X2" s="432" t="s">
        <v>266</v>
      </c>
      <c r="Y2" s="433"/>
      <c r="Z2" s="433"/>
      <c r="AA2" s="433"/>
      <c r="AB2" s="434"/>
      <c r="AC2" s="435" t="s">
        <v>4</v>
      </c>
    </row>
    <row r="3" spans="1:29" ht="35.25" customHeight="1" thickBot="1" x14ac:dyDescent="0.3">
      <c r="A3" s="440"/>
      <c r="B3" s="438"/>
      <c r="C3" s="42" t="s">
        <v>139</v>
      </c>
      <c r="D3" s="40" t="s">
        <v>135</v>
      </c>
      <c r="E3" s="40" t="s">
        <v>136</v>
      </c>
      <c r="F3" s="40" t="s">
        <v>137</v>
      </c>
      <c r="G3" s="43" t="s">
        <v>138</v>
      </c>
      <c r="H3" s="40" t="s">
        <v>139</v>
      </c>
      <c r="I3" s="40" t="s">
        <v>135</v>
      </c>
      <c r="J3" s="40" t="s">
        <v>136</v>
      </c>
      <c r="K3" s="40" t="s">
        <v>137</v>
      </c>
      <c r="L3" s="41" t="s">
        <v>138</v>
      </c>
      <c r="M3" s="42" t="s">
        <v>139</v>
      </c>
      <c r="N3" s="40" t="s">
        <v>135</v>
      </c>
      <c r="O3" s="40" t="s">
        <v>136</v>
      </c>
      <c r="P3" s="40" t="s">
        <v>137</v>
      </c>
      <c r="Q3" s="43" t="s">
        <v>138</v>
      </c>
      <c r="R3" s="38" t="s">
        <v>139</v>
      </c>
      <c r="S3" s="33" t="s">
        <v>135</v>
      </c>
      <c r="T3" s="33" t="s">
        <v>136</v>
      </c>
      <c r="U3" s="33" t="s">
        <v>137</v>
      </c>
      <c r="V3" s="34" t="s">
        <v>138</v>
      </c>
      <c r="W3" s="436"/>
      <c r="X3" s="38" t="s">
        <v>139</v>
      </c>
      <c r="Y3" s="33" t="s">
        <v>135</v>
      </c>
      <c r="Z3" s="33" t="s">
        <v>136</v>
      </c>
      <c r="AA3" s="33" t="s">
        <v>137</v>
      </c>
      <c r="AB3" s="34" t="s">
        <v>138</v>
      </c>
      <c r="AC3" s="436"/>
    </row>
    <row r="4" spans="1:29" ht="27.75" customHeight="1" thickBot="1" x14ac:dyDescent="0.3">
      <c r="A4" s="32"/>
      <c r="B4" s="39"/>
      <c r="C4" s="38"/>
      <c r="D4" s="33"/>
      <c r="E4" s="33"/>
      <c r="F4" s="33"/>
      <c r="G4" s="34"/>
      <c r="H4" s="33"/>
      <c r="I4" s="33"/>
      <c r="J4" s="33"/>
      <c r="K4" s="33"/>
      <c r="L4" s="35"/>
      <c r="M4" s="38"/>
      <c r="N4" s="33"/>
      <c r="O4" s="33"/>
      <c r="P4" s="33"/>
      <c r="Q4" s="35"/>
      <c r="R4" s="62"/>
      <c r="S4" s="64"/>
      <c r="T4" s="64"/>
      <c r="U4" s="64"/>
      <c r="V4" s="65"/>
      <c r="W4" s="63"/>
      <c r="X4" s="260"/>
      <c r="Y4" s="64"/>
      <c r="Z4" s="64"/>
      <c r="AA4" s="64"/>
      <c r="AB4" s="65"/>
      <c r="AC4" s="318"/>
    </row>
    <row r="5" spans="1:29" ht="45" x14ac:dyDescent="0.25">
      <c r="A5" s="152">
        <v>6025</v>
      </c>
      <c r="B5" s="327" t="s">
        <v>113</v>
      </c>
      <c r="C5" s="328"/>
      <c r="D5" s="329"/>
      <c r="E5" s="153"/>
      <c r="F5" s="153"/>
      <c r="G5" s="330"/>
      <c r="H5" s="329"/>
      <c r="I5" s="329"/>
      <c r="J5" s="153"/>
      <c r="K5" s="153"/>
      <c r="L5" s="331"/>
      <c r="M5" s="328">
        <f t="shared" ref="M5:M16" si="0">SUM(N5:P5)</f>
        <v>0</v>
      </c>
      <c r="N5" s="329"/>
      <c r="O5" s="153"/>
      <c r="P5" s="153"/>
      <c r="Q5" s="331"/>
      <c r="R5" s="332">
        <v>1</v>
      </c>
      <c r="S5" s="333">
        <v>1</v>
      </c>
      <c r="T5" s="333"/>
      <c r="U5" s="333"/>
      <c r="V5" s="334">
        <v>1</v>
      </c>
      <c r="W5" s="335">
        <f t="shared" ref="W5:W15" si="1">(R5-M5)/R5</f>
        <v>1</v>
      </c>
      <c r="X5" s="332">
        <v>3</v>
      </c>
      <c r="Y5" s="333">
        <v>3</v>
      </c>
      <c r="Z5" s="333"/>
      <c r="AA5" s="333"/>
      <c r="AB5" s="334"/>
      <c r="AC5" s="336">
        <f t="shared" ref="AC5:AC15" si="2">(X5-R5)/X5</f>
        <v>0.66666666666666663</v>
      </c>
    </row>
    <row r="6" spans="1:29" ht="45" x14ac:dyDescent="0.25">
      <c r="A6" s="171">
        <v>6008</v>
      </c>
      <c r="B6" s="337" t="s">
        <v>104</v>
      </c>
      <c r="C6" s="338"/>
      <c r="D6" s="172"/>
      <c r="E6" s="172"/>
      <c r="F6" s="172"/>
      <c r="G6" s="339"/>
      <c r="H6" s="340">
        <v>4</v>
      </c>
      <c r="I6" s="172">
        <v>4</v>
      </c>
      <c r="J6" s="172"/>
      <c r="K6" s="172"/>
      <c r="L6" s="341">
        <v>4</v>
      </c>
      <c r="M6" s="338">
        <f t="shared" si="0"/>
        <v>7</v>
      </c>
      <c r="N6" s="172">
        <v>7</v>
      </c>
      <c r="O6" s="172"/>
      <c r="P6" s="172"/>
      <c r="Q6" s="341">
        <v>4</v>
      </c>
      <c r="R6" s="338">
        <v>4</v>
      </c>
      <c r="S6" s="172">
        <v>4</v>
      </c>
      <c r="T6" s="172">
        <v>0</v>
      </c>
      <c r="U6" s="172">
        <v>0</v>
      </c>
      <c r="V6" s="339">
        <v>0</v>
      </c>
      <c r="W6" s="336">
        <f t="shared" si="1"/>
        <v>-0.75</v>
      </c>
      <c r="X6" s="338">
        <v>7</v>
      </c>
      <c r="Y6" s="172">
        <v>7</v>
      </c>
      <c r="Z6" s="172"/>
      <c r="AA6" s="172"/>
      <c r="AB6" s="339"/>
      <c r="AC6" s="336">
        <f t="shared" si="2"/>
        <v>0.42857142857142855</v>
      </c>
    </row>
    <row r="7" spans="1:29" ht="75" x14ac:dyDescent="0.25">
      <c r="A7" s="196">
        <v>9401</v>
      </c>
      <c r="B7" s="342" t="s">
        <v>124</v>
      </c>
      <c r="C7" s="315"/>
      <c r="D7" s="197"/>
      <c r="E7" s="197"/>
      <c r="F7" s="197"/>
      <c r="G7" s="316"/>
      <c r="H7" s="343">
        <v>2</v>
      </c>
      <c r="I7" s="197">
        <v>1</v>
      </c>
      <c r="J7" s="197"/>
      <c r="K7" s="197">
        <v>1</v>
      </c>
      <c r="L7" s="344"/>
      <c r="M7" s="315">
        <f t="shared" si="0"/>
        <v>6</v>
      </c>
      <c r="N7" s="197">
        <v>6</v>
      </c>
      <c r="O7" s="197"/>
      <c r="P7" s="197"/>
      <c r="Q7" s="344"/>
      <c r="R7" s="315">
        <v>2</v>
      </c>
      <c r="S7" s="197">
        <v>1</v>
      </c>
      <c r="T7" s="197">
        <v>0</v>
      </c>
      <c r="U7" s="197">
        <v>1</v>
      </c>
      <c r="V7" s="316">
        <v>0</v>
      </c>
      <c r="W7" s="345">
        <f t="shared" si="1"/>
        <v>-2</v>
      </c>
      <c r="X7" s="315">
        <v>3</v>
      </c>
      <c r="Y7" s="197">
        <v>3</v>
      </c>
      <c r="Z7" s="197"/>
      <c r="AA7" s="197"/>
      <c r="AB7" s="316"/>
      <c r="AC7" s="345">
        <f t="shared" si="2"/>
        <v>0.33333333333333331</v>
      </c>
    </row>
    <row r="8" spans="1:29" ht="45" x14ac:dyDescent="0.25">
      <c r="A8" s="196">
        <v>5017</v>
      </c>
      <c r="B8" s="342" t="s">
        <v>77</v>
      </c>
      <c r="C8" s="315"/>
      <c r="D8" s="197"/>
      <c r="E8" s="197"/>
      <c r="F8" s="197"/>
      <c r="G8" s="316"/>
      <c r="H8" s="343">
        <v>30</v>
      </c>
      <c r="I8" s="197">
        <v>16</v>
      </c>
      <c r="J8" s="197">
        <v>6</v>
      </c>
      <c r="K8" s="197">
        <v>8</v>
      </c>
      <c r="L8" s="344"/>
      <c r="M8" s="315">
        <f t="shared" si="0"/>
        <v>52</v>
      </c>
      <c r="N8" s="197">
        <v>52</v>
      </c>
      <c r="O8" s="197"/>
      <c r="P8" s="197"/>
      <c r="Q8" s="344"/>
      <c r="R8" s="315">
        <v>69</v>
      </c>
      <c r="S8" s="197">
        <v>19</v>
      </c>
      <c r="T8" s="197">
        <v>6</v>
      </c>
      <c r="U8" s="197">
        <v>44</v>
      </c>
      <c r="V8" s="316">
        <v>0</v>
      </c>
      <c r="W8" s="345">
        <f t="shared" si="1"/>
        <v>0.24637681159420291</v>
      </c>
      <c r="X8" s="315">
        <v>97</v>
      </c>
      <c r="Y8" s="197">
        <v>19</v>
      </c>
      <c r="Z8" s="197">
        <v>6</v>
      </c>
      <c r="AA8" s="197">
        <v>72</v>
      </c>
      <c r="AB8" s="316"/>
      <c r="AC8" s="345">
        <f t="shared" si="2"/>
        <v>0.28865979381443296</v>
      </c>
    </row>
    <row r="9" spans="1:29" ht="60" x14ac:dyDescent="0.25">
      <c r="A9" s="196">
        <v>6007</v>
      </c>
      <c r="B9" s="342" t="s">
        <v>103</v>
      </c>
      <c r="C9" s="315">
        <v>5</v>
      </c>
      <c r="D9" s="197"/>
      <c r="E9" s="197"/>
      <c r="F9" s="197"/>
      <c r="G9" s="316"/>
      <c r="H9" s="343">
        <v>8</v>
      </c>
      <c r="I9" s="197">
        <v>8</v>
      </c>
      <c r="J9" s="197"/>
      <c r="K9" s="197"/>
      <c r="L9" s="344"/>
      <c r="M9" s="315">
        <f t="shared" si="0"/>
        <v>10</v>
      </c>
      <c r="N9" s="197">
        <v>10</v>
      </c>
      <c r="O9" s="197"/>
      <c r="P9" s="197"/>
      <c r="Q9" s="344"/>
      <c r="R9" s="315">
        <v>17</v>
      </c>
      <c r="S9" s="197">
        <v>17</v>
      </c>
      <c r="T9" s="197">
        <v>0</v>
      </c>
      <c r="U9" s="197">
        <v>0</v>
      </c>
      <c r="V9" s="316">
        <v>0</v>
      </c>
      <c r="W9" s="345">
        <f t="shared" si="1"/>
        <v>0.41176470588235292</v>
      </c>
      <c r="X9" s="315">
        <v>22</v>
      </c>
      <c r="Y9" s="197">
        <v>22</v>
      </c>
      <c r="Z9" s="197"/>
      <c r="AA9" s="197"/>
      <c r="AB9" s="316">
        <v>0</v>
      </c>
      <c r="AC9" s="345">
        <f t="shared" si="2"/>
        <v>0.22727272727272727</v>
      </c>
    </row>
    <row r="10" spans="1:29" ht="45" x14ac:dyDescent="0.25">
      <c r="A10" s="196">
        <v>6016</v>
      </c>
      <c r="B10" s="342" t="s">
        <v>110</v>
      </c>
      <c r="C10" s="315"/>
      <c r="D10" s="197"/>
      <c r="E10" s="197"/>
      <c r="F10" s="197"/>
      <c r="G10" s="316"/>
      <c r="H10" s="343">
        <v>10</v>
      </c>
      <c r="I10" s="197">
        <v>10</v>
      </c>
      <c r="J10" s="197"/>
      <c r="K10" s="197"/>
      <c r="L10" s="344"/>
      <c r="M10" s="315">
        <f t="shared" si="0"/>
        <v>33</v>
      </c>
      <c r="N10" s="197">
        <v>33</v>
      </c>
      <c r="O10" s="197"/>
      <c r="P10" s="197"/>
      <c r="Q10" s="344"/>
      <c r="R10" s="315">
        <v>82</v>
      </c>
      <c r="S10" s="197">
        <v>82</v>
      </c>
      <c r="T10" s="197">
        <v>0</v>
      </c>
      <c r="U10" s="197">
        <v>0</v>
      </c>
      <c r="V10" s="316">
        <v>82</v>
      </c>
      <c r="W10" s="345">
        <f t="shared" si="1"/>
        <v>0.59756097560975607</v>
      </c>
      <c r="X10" s="315">
        <f>R10+24</f>
        <v>106</v>
      </c>
      <c r="Y10" s="197">
        <f>S10+22</f>
        <v>104</v>
      </c>
      <c r="Z10" s="197">
        <v>1</v>
      </c>
      <c r="AA10" s="197">
        <v>1</v>
      </c>
      <c r="AB10" s="316"/>
      <c r="AC10" s="345">
        <f t="shared" si="2"/>
        <v>0.22641509433962265</v>
      </c>
    </row>
    <row r="11" spans="1:29" ht="45" x14ac:dyDescent="0.25">
      <c r="A11" s="196">
        <v>6002</v>
      </c>
      <c r="B11" s="342" t="s">
        <v>10</v>
      </c>
      <c r="C11" s="315">
        <v>16</v>
      </c>
      <c r="D11" s="197"/>
      <c r="E11" s="197"/>
      <c r="F11" s="197"/>
      <c r="G11" s="316"/>
      <c r="H11" s="343">
        <v>32</v>
      </c>
      <c r="I11" s="197">
        <v>14</v>
      </c>
      <c r="J11" s="197">
        <v>12</v>
      </c>
      <c r="K11" s="197">
        <v>6</v>
      </c>
      <c r="L11" s="344"/>
      <c r="M11" s="315">
        <f t="shared" si="0"/>
        <v>64</v>
      </c>
      <c r="N11" s="197">
        <v>46</v>
      </c>
      <c r="O11" s="197">
        <v>12</v>
      </c>
      <c r="P11" s="197">
        <v>6</v>
      </c>
      <c r="Q11" s="344"/>
      <c r="R11" s="315">
        <v>84</v>
      </c>
      <c r="S11" s="197">
        <v>36</v>
      </c>
      <c r="T11" s="197">
        <v>33</v>
      </c>
      <c r="U11" s="197">
        <v>15</v>
      </c>
      <c r="V11" s="316">
        <v>19</v>
      </c>
      <c r="W11" s="345">
        <f t="shared" si="1"/>
        <v>0.23809523809523808</v>
      </c>
      <c r="X11" s="315">
        <v>106</v>
      </c>
      <c r="Y11" s="197">
        <v>53</v>
      </c>
      <c r="Z11" s="197">
        <f>T11+3</f>
        <v>36</v>
      </c>
      <c r="AA11" s="197">
        <f>U11+2</f>
        <v>17</v>
      </c>
      <c r="AB11" s="316"/>
      <c r="AC11" s="345">
        <f t="shared" si="2"/>
        <v>0.20754716981132076</v>
      </c>
    </row>
    <row r="12" spans="1:29" ht="60" x14ac:dyDescent="0.25">
      <c r="A12" s="320">
        <v>6021</v>
      </c>
      <c r="B12" s="321" t="s">
        <v>111</v>
      </c>
      <c r="C12" s="322"/>
      <c r="D12" s="323"/>
      <c r="E12" s="323"/>
      <c r="F12" s="323"/>
      <c r="G12" s="324"/>
      <c r="H12" s="325">
        <v>52</v>
      </c>
      <c r="I12" s="323">
        <v>21</v>
      </c>
      <c r="J12" s="323">
        <v>27</v>
      </c>
      <c r="K12" s="323">
        <v>4</v>
      </c>
      <c r="L12" s="326"/>
      <c r="M12" s="322">
        <f t="shared" si="0"/>
        <v>59</v>
      </c>
      <c r="N12" s="323">
        <v>28</v>
      </c>
      <c r="O12" s="323">
        <v>27</v>
      </c>
      <c r="P12" s="323">
        <v>4</v>
      </c>
      <c r="Q12" s="326"/>
      <c r="R12" s="322">
        <v>69</v>
      </c>
      <c r="S12" s="323">
        <v>22</v>
      </c>
      <c r="T12" s="323">
        <v>39</v>
      </c>
      <c r="U12" s="323">
        <v>8</v>
      </c>
      <c r="V12" s="324">
        <v>0</v>
      </c>
      <c r="W12" s="319">
        <f t="shared" si="1"/>
        <v>0.14492753623188406</v>
      </c>
      <c r="X12" s="322">
        <v>75</v>
      </c>
      <c r="Y12" s="323">
        <v>23</v>
      </c>
      <c r="Z12" s="323">
        <v>43</v>
      </c>
      <c r="AA12" s="323">
        <v>9</v>
      </c>
      <c r="AB12" s="324"/>
      <c r="AC12" s="319">
        <f t="shared" si="2"/>
        <v>0.08</v>
      </c>
    </row>
    <row r="13" spans="1:29" ht="60" x14ac:dyDescent="0.25">
      <c r="A13" s="320">
        <v>6013</v>
      </c>
      <c r="B13" s="321" t="s">
        <v>108</v>
      </c>
      <c r="C13" s="322">
        <v>12</v>
      </c>
      <c r="D13" s="323"/>
      <c r="E13" s="323"/>
      <c r="F13" s="323"/>
      <c r="G13" s="324"/>
      <c r="H13" s="325">
        <v>13</v>
      </c>
      <c r="I13" s="323">
        <v>13</v>
      </c>
      <c r="J13" s="323"/>
      <c r="K13" s="323"/>
      <c r="L13" s="326"/>
      <c r="M13" s="322">
        <f t="shared" si="0"/>
        <v>23</v>
      </c>
      <c r="N13" s="323">
        <v>23</v>
      </c>
      <c r="O13" s="323"/>
      <c r="P13" s="323"/>
      <c r="Q13" s="326"/>
      <c r="R13" s="322">
        <v>45</v>
      </c>
      <c r="S13" s="323">
        <v>45</v>
      </c>
      <c r="T13" s="323">
        <v>0</v>
      </c>
      <c r="U13" s="323">
        <v>0</v>
      </c>
      <c r="V13" s="324">
        <v>0</v>
      </c>
      <c r="W13" s="319">
        <f t="shared" si="1"/>
        <v>0.48888888888888887</v>
      </c>
      <c r="X13" s="322">
        <v>48</v>
      </c>
      <c r="Y13" s="323">
        <v>48</v>
      </c>
      <c r="Z13" s="346"/>
      <c r="AA13" s="346"/>
      <c r="AB13" s="324"/>
      <c r="AC13" s="319">
        <f t="shared" si="2"/>
        <v>6.25E-2</v>
      </c>
    </row>
    <row r="14" spans="1:29" ht="60" x14ac:dyDescent="0.25">
      <c r="A14" s="347">
        <v>5002</v>
      </c>
      <c r="B14" s="348" t="s">
        <v>73</v>
      </c>
      <c r="C14" s="349"/>
      <c r="D14" s="350"/>
      <c r="E14" s="350"/>
      <c r="F14" s="350"/>
      <c r="G14" s="351"/>
      <c r="H14" s="352"/>
      <c r="I14" s="350"/>
      <c r="J14" s="350"/>
      <c r="K14" s="350"/>
      <c r="L14" s="353"/>
      <c r="M14" s="349">
        <f t="shared" si="0"/>
        <v>1</v>
      </c>
      <c r="N14" s="350">
        <v>1</v>
      </c>
      <c r="O14" s="350"/>
      <c r="P14" s="350"/>
      <c r="Q14" s="353"/>
      <c r="R14" s="349">
        <v>17</v>
      </c>
      <c r="S14" s="350"/>
      <c r="T14" s="350"/>
      <c r="U14" s="350">
        <v>17</v>
      </c>
      <c r="V14" s="351">
        <v>17</v>
      </c>
      <c r="W14" s="354">
        <f t="shared" si="1"/>
        <v>0.94117647058823528</v>
      </c>
      <c r="X14" s="349">
        <v>17</v>
      </c>
      <c r="Y14" s="350"/>
      <c r="Z14" s="350"/>
      <c r="AA14" s="350">
        <v>17</v>
      </c>
      <c r="AB14" s="351">
        <v>17</v>
      </c>
      <c r="AC14" s="354">
        <f t="shared" si="2"/>
        <v>0</v>
      </c>
    </row>
    <row r="15" spans="1:29" ht="60" x14ac:dyDescent="0.25">
      <c r="A15" s="347">
        <v>4024</v>
      </c>
      <c r="B15" s="348" t="s">
        <v>63</v>
      </c>
      <c r="C15" s="349"/>
      <c r="D15" s="350"/>
      <c r="E15" s="350"/>
      <c r="F15" s="355"/>
      <c r="G15" s="351"/>
      <c r="H15" s="352">
        <v>3</v>
      </c>
      <c r="I15" s="350"/>
      <c r="J15" s="350">
        <v>3</v>
      </c>
      <c r="K15" s="355"/>
      <c r="L15" s="353"/>
      <c r="M15" s="349">
        <f t="shared" si="0"/>
        <v>3</v>
      </c>
      <c r="N15" s="350"/>
      <c r="O15" s="350">
        <v>3</v>
      </c>
      <c r="P15" s="355"/>
      <c r="Q15" s="353"/>
      <c r="R15" s="349">
        <v>3</v>
      </c>
      <c r="S15" s="350">
        <v>3</v>
      </c>
      <c r="T15" s="350">
        <v>0</v>
      </c>
      <c r="U15" s="350">
        <v>0</v>
      </c>
      <c r="V15" s="351">
        <v>0</v>
      </c>
      <c r="W15" s="354">
        <f t="shared" si="1"/>
        <v>0</v>
      </c>
      <c r="X15" s="349">
        <v>3</v>
      </c>
      <c r="Y15" s="350">
        <v>3</v>
      </c>
      <c r="Z15" s="350"/>
      <c r="AA15" s="350"/>
      <c r="AB15" s="351"/>
      <c r="AC15" s="354">
        <f t="shared" si="2"/>
        <v>0</v>
      </c>
    </row>
    <row r="16" spans="1:29" ht="45.75" thickBot="1" x14ac:dyDescent="0.3">
      <c r="A16" s="356">
        <v>5018</v>
      </c>
      <c r="B16" s="357" t="s">
        <v>78</v>
      </c>
      <c r="C16" s="358"/>
      <c r="D16" s="359"/>
      <c r="E16" s="359"/>
      <c r="F16" s="359"/>
      <c r="G16" s="360"/>
      <c r="H16" s="361"/>
      <c r="I16" s="359"/>
      <c r="J16" s="359"/>
      <c r="K16" s="359"/>
      <c r="L16" s="362"/>
      <c r="M16" s="358">
        <f t="shared" si="0"/>
        <v>0</v>
      </c>
      <c r="N16" s="359"/>
      <c r="O16" s="359"/>
      <c r="P16" s="359"/>
      <c r="Q16" s="362"/>
      <c r="R16" s="358">
        <v>0</v>
      </c>
      <c r="S16" s="359">
        <v>0</v>
      </c>
      <c r="T16" s="359">
        <v>0</v>
      </c>
      <c r="U16" s="359">
        <v>0</v>
      </c>
      <c r="V16" s="360">
        <v>0</v>
      </c>
      <c r="W16" s="363">
        <v>0</v>
      </c>
      <c r="X16" s="358">
        <v>0</v>
      </c>
      <c r="Y16" s="359"/>
      <c r="Z16" s="359"/>
      <c r="AA16" s="359"/>
      <c r="AB16" s="360"/>
      <c r="AC16" s="363">
        <v>0</v>
      </c>
    </row>
  </sheetData>
  <autoFilter ref="A4:AC4">
    <sortState ref="A5:AC16">
      <sortCondition descending="1" ref="AC4"/>
    </sortState>
  </autoFilter>
  <mergeCells count="9">
    <mergeCell ref="X2:AB2"/>
    <mergeCell ref="AC2:AC3"/>
    <mergeCell ref="W2:W3"/>
    <mergeCell ref="B2:B3"/>
    <mergeCell ref="A2:A3"/>
    <mergeCell ref="C2:G2"/>
    <mergeCell ref="H2:L2"/>
    <mergeCell ref="M2:Q2"/>
    <mergeCell ref="R2:V2"/>
  </mergeCells>
  <pageMargins left="0" right="0" top="0.15748031496062992" bottom="0.15748031496062992" header="0.31496062992125984" footer="0.31496062992125984"/>
  <pageSetup paperSize="9"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29"/>
  <sheetViews>
    <sheetView topLeftCell="Q24" workbookViewId="0">
      <selection activeCell="AD24" sqref="AD24"/>
    </sheetView>
  </sheetViews>
  <sheetFormatPr defaultColWidth="8.85546875" defaultRowHeight="15" x14ac:dyDescent="0.25"/>
  <cols>
    <col min="1" max="2" width="14.140625" style="370" customWidth="1"/>
    <col min="3" max="3" width="25.42578125" style="387" customWidth="1"/>
    <col min="4" max="4" width="14.140625" style="374" customWidth="1"/>
    <col min="5" max="8" width="14.140625" style="389" customWidth="1"/>
    <col min="9" max="9" width="14.140625" style="390" customWidth="1"/>
    <col min="10" max="11" width="14.140625" style="374" customWidth="1"/>
    <col min="12" max="13" width="14.140625" style="389" customWidth="1"/>
    <col min="14" max="16" width="14.140625" style="374" customWidth="1"/>
    <col min="17" max="17" width="14.140625" style="389" customWidth="1"/>
    <col min="18" max="18" width="21.7109375" style="389" customWidth="1"/>
    <col min="19" max="19" width="17.28515625" style="374" customWidth="1"/>
    <col min="20" max="21" width="14.140625" style="374" customWidth="1"/>
    <col min="22" max="22" width="14.140625" style="389" customWidth="1"/>
    <col min="23" max="23" width="18.140625" style="389" customWidth="1"/>
    <col min="24" max="26" width="14.140625" style="374" customWidth="1"/>
    <col min="27" max="27" width="14.140625" style="389" customWidth="1"/>
    <col min="28" max="28" width="14.140625" style="374" customWidth="1"/>
    <col min="29" max="29" width="22.140625" style="375" customWidth="1"/>
    <col min="30" max="30" width="14.140625" style="371" customWidth="1"/>
    <col min="31" max="35" width="14.140625" style="370" customWidth="1"/>
    <col min="36" max="36" width="14.140625" style="371" customWidth="1"/>
    <col min="37" max="258" width="14.140625" style="370" customWidth="1"/>
    <col min="259" max="259" width="25.42578125" style="370" customWidth="1"/>
    <col min="260" max="260" width="14.140625" style="370" customWidth="1"/>
    <col min="261" max="262" width="0" style="370" hidden="1" customWidth="1"/>
    <col min="263" max="265" width="14.140625" style="370" customWidth="1"/>
    <col min="266" max="267" width="0" style="370" hidden="1" customWidth="1"/>
    <col min="268" max="270" width="14.140625" style="370" customWidth="1"/>
    <col min="271" max="272" width="0" style="370" hidden="1" customWidth="1"/>
    <col min="273" max="273" width="14.140625" style="370" customWidth="1"/>
    <col min="274" max="274" width="21.7109375" style="370" customWidth="1"/>
    <col min="275" max="275" width="17.28515625" style="370" customWidth="1"/>
    <col min="276" max="277" width="0" style="370" hidden="1" customWidth="1"/>
    <col min="278" max="278" width="14.140625" style="370" customWidth="1"/>
    <col min="279" max="279" width="18.140625" style="370" customWidth="1"/>
    <col min="280" max="280" width="14.140625" style="370" customWidth="1"/>
    <col min="281" max="282" width="0" style="370" hidden="1" customWidth="1"/>
    <col min="283" max="284" width="14.140625" style="370" customWidth="1"/>
    <col min="285" max="285" width="22.140625" style="370" customWidth="1"/>
    <col min="286" max="514" width="14.140625" style="370" customWidth="1"/>
    <col min="515" max="515" width="25.42578125" style="370" customWidth="1"/>
    <col min="516" max="516" width="14.140625" style="370" customWidth="1"/>
    <col min="517" max="518" width="0" style="370" hidden="1" customWidth="1"/>
    <col min="519" max="521" width="14.140625" style="370" customWidth="1"/>
    <col min="522" max="523" width="0" style="370" hidden="1" customWidth="1"/>
    <col min="524" max="526" width="14.140625" style="370" customWidth="1"/>
    <col min="527" max="528" width="0" style="370" hidden="1" customWidth="1"/>
    <col min="529" max="529" width="14.140625" style="370" customWidth="1"/>
    <col min="530" max="530" width="21.7109375" style="370" customWidth="1"/>
    <col min="531" max="531" width="17.28515625" style="370" customWidth="1"/>
    <col min="532" max="533" width="0" style="370" hidden="1" customWidth="1"/>
    <col min="534" max="534" width="14.140625" style="370" customWidth="1"/>
    <col min="535" max="535" width="18.140625" style="370" customWidth="1"/>
    <col min="536" max="536" width="14.140625" style="370" customWidth="1"/>
    <col min="537" max="538" width="0" style="370" hidden="1" customWidth="1"/>
    <col min="539" max="540" width="14.140625" style="370" customWidth="1"/>
    <col min="541" max="541" width="22.140625" style="370" customWidth="1"/>
    <col min="542" max="770" width="14.140625" style="370" customWidth="1"/>
    <col min="771" max="771" width="25.42578125" style="370" customWidth="1"/>
    <col min="772" max="772" width="14.140625" style="370" customWidth="1"/>
    <col min="773" max="774" width="0" style="370" hidden="1" customWidth="1"/>
    <col min="775" max="777" width="14.140625" style="370" customWidth="1"/>
    <col min="778" max="779" width="0" style="370" hidden="1" customWidth="1"/>
    <col min="780" max="782" width="14.140625" style="370" customWidth="1"/>
    <col min="783" max="784" width="0" style="370" hidden="1" customWidth="1"/>
    <col min="785" max="785" width="14.140625" style="370" customWidth="1"/>
    <col min="786" max="786" width="21.7109375" style="370" customWidth="1"/>
    <col min="787" max="787" width="17.28515625" style="370" customWidth="1"/>
    <col min="788" max="789" width="0" style="370" hidden="1" customWidth="1"/>
    <col min="790" max="790" width="14.140625" style="370" customWidth="1"/>
    <col min="791" max="791" width="18.140625" style="370" customWidth="1"/>
    <col min="792" max="792" width="14.140625" style="370" customWidth="1"/>
    <col min="793" max="794" width="0" style="370" hidden="1" customWidth="1"/>
    <col min="795" max="796" width="14.140625" style="370" customWidth="1"/>
    <col min="797" max="797" width="22.140625" style="370" customWidth="1"/>
    <col min="798" max="1026" width="14.140625" style="370" customWidth="1"/>
    <col min="1027" max="1027" width="25.42578125" style="370" customWidth="1"/>
    <col min="1028" max="1028" width="14.140625" style="370" customWidth="1"/>
    <col min="1029" max="1030" width="0" style="370" hidden="1" customWidth="1"/>
    <col min="1031" max="1033" width="14.140625" style="370" customWidth="1"/>
    <col min="1034" max="1035" width="0" style="370" hidden="1" customWidth="1"/>
    <col min="1036" max="1038" width="14.140625" style="370" customWidth="1"/>
    <col min="1039" max="1040" width="0" style="370" hidden="1" customWidth="1"/>
    <col min="1041" max="1041" width="14.140625" style="370" customWidth="1"/>
    <col min="1042" max="1042" width="21.7109375" style="370" customWidth="1"/>
    <col min="1043" max="1043" width="17.28515625" style="370" customWidth="1"/>
    <col min="1044" max="1045" width="0" style="370" hidden="1" customWidth="1"/>
    <col min="1046" max="1046" width="14.140625" style="370" customWidth="1"/>
    <col min="1047" max="1047" width="18.140625" style="370" customWidth="1"/>
    <col min="1048" max="1048" width="14.140625" style="370" customWidth="1"/>
    <col min="1049" max="1050" width="0" style="370" hidden="1" customWidth="1"/>
    <col min="1051" max="1052" width="14.140625" style="370" customWidth="1"/>
    <col min="1053" max="1053" width="22.140625" style="370" customWidth="1"/>
    <col min="1054" max="1282" width="14.140625" style="370" customWidth="1"/>
    <col min="1283" max="1283" width="25.42578125" style="370" customWidth="1"/>
    <col min="1284" max="1284" width="14.140625" style="370" customWidth="1"/>
    <col min="1285" max="1286" width="0" style="370" hidden="1" customWidth="1"/>
    <col min="1287" max="1289" width="14.140625" style="370" customWidth="1"/>
    <col min="1290" max="1291" width="0" style="370" hidden="1" customWidth="1"/>
    <col min="1292" max="1294" width="14.140625" style="370" customWidth="1"/>
    <col min="1295" max="1296" width="0" style="370" hidden="1" customWidth="1"/>
    <col min="1297" max="1297" width="14.140625" style="370" customWidth="1"/>
    <col min="1298" max="1298" width="21.7109375" style="370" customWidth="1"/>
    <col min="1299" max="1299" width="17.28515625" style="370" customWidth="1"/>
    <col min="1300" max="1301" width="0" style="370" hidden="1" customWidth="1"/>
    <col min="1302" max="1302" width="14.140625" style="370" customWidth="1"/>
    <col min="1303" max="1303" width="18.140625" style="370" customWidth="1"/>
    <col min="1304" max="1304" width="14.140625" style="370" customWidth="1"/>
    <col min="1305" max="1306" width="0" style="370" hidden="1" customWidth="1"/>
    <col min="1307" max="1308" width="14.140625" style="370" customWidth="1"/>
    <col min="1309" max="1309" width="22.140625" style="370" customWidth="1"/>
    <col min="1310" max="1538" width="14.140625" style="370" customWidth="1"/>
    <col min="1539" max="1539" width="25.42578125" style="370" customWidth="1"/>
    <col min="1540" max="1540" width="14.140625" style="370" customWidth="1"/>
    <col min="1541" max="1542" width="0" style="370" hidden="1" customWidth="1"/>
    <col min="1543" max="1545" width="14.140625" style="370" customWidth="1"/>
    <col min="1546" max="1547" width="0" style="370" hidden="1" customWidth="1"/>
    <col min="1548" max="1550" width="14.140625" style="370" customWidth="1"/>
    <col min="1551" max="1552" width="0" style="370" hidden="1" customWidth="1"/>
    <col min="1553" max="1553" width="14.140625" style="370" customWidth="1"/>
    <col min="1554" max="1554" width="21.7109375" style="370" customWidth="1"/>
    <col min="1555" max="1555" width="17.28515625" style="370" customWidth="1"/>
    <col min="1556" max="1557" width="0" style="370" hidden="1" customWidth="1"/>
    <col min="1558" max="1558" width="14.140625" style="370" customWidth="1"/>
    <col min="1559" max="1559" width="18.140625" style="370" customWidth="1"/>
    <col min="1560" max="1560" width="14.140625" style="370" customWidth="1"/>
    <col min="1561" max="1562" width="0" style="370" hidden="1" customWidth="1"/>
    <col min="1563" max="1564" width="14.140625" style="370" customWidth="1"/>
    <col min="1565" max="1565" width="22.140625" style="370" customWidth="1"/>
    <col min="1566" max="1794" width="14.140625" style="370" customWidth="1"/>
    <col min="1795" max="1795" width="25.42578125" style="370" customWidth="1"/>
    <col min="1796" max="1796" width="14.140625" style="370" customWidth="1"/>
    <col min="1797" max="1798" width="0" style="370" hidden="1" customWidth="1"/>
    <col min="1799" max="1801" width="14.140625" style="370" customWidth="1"/>
    <col min="1802" max="1803" width="0" style="370" hidden="1" customWidth="1"/>
    <col min="1804" max="1806" width="14.140625" style="370" customWidth="1"/>
    <col min="1807" max="1808" width="0" style="370" hidden="1" customWidth="1"/>
    <col min="1809" max="1809" width="14.140625" style="370" customWidth="1"/>
    <col min="1810" max="1810" width="21.7109375" style="370" customWidth="1"/>
    <col min="1811" max="1811" width="17.28515625" style="370" customWidth="1"/>
    <col min="1812" max="1813" width="0" style="370" hidden="1" customWidth="1"/>
    <col min="1814" max="1814" width="14.140625" style="370" customWidth="1"/>
    <col min="1815" max="1815" width="18.140625" style="370" customWidth="1"/>
    <col min="1816" max="1816" width="14.140625" style="370" customWidth="1"/>
    <col min="1817" max="1818" width="0" style="370" hidden="1" customWidth="1"/>
    <col min="1819" max="1820" width="14.140625" style="370" customWidth="1"/>
    <col min="1821" max="1821" width="22.140625" style="370" customWidth="1"/>
    <col min="1822" max="2050" width="14.140625" style="370" customWidth="1"/>
    <col min="2051" max="2051" width="25.42578125" style="370" customWidth="1"/>
    <col min="2052" max="2052" width="14.140625" style="370" customWidth="1"/>
    <col min="2053" max="2054" width="0" style="370" hidden="1" customWidth="1"/>
    <col min="2055" max="2057" width="14.140625" style="370" customWidth="1"/>
    <col min="2058" max="2059" width="0" style="370" hidden="1" customWidth="1"/>
    <col min="2060" max="2062" width="14.140625" style="370" customWidth="1"/>
    <col min="2063" max="2064" width="0" style="370" hidden="1" customWidth="1"/>
    <col min="2065" max="2065" width="14.140625" style="370" customWidth="1"/>
    <col min="2066" max="2066" width="21.7109375" style="370" customWidth="1"/>
    <col min="2067" max="2067" width="17.28515625" style="370" customWidth="1"/>
    <col min="2068" max="2069" width="0" style="370" hidden="1" customWidth="1"/>
    <col min="2070" max="2070" width="14.140625" style="370" customWidth="1"/>
    <col min="2071" max="2071" width="18.140625" style="370" customWidth="1"/>
    <col min="2072" max="2072" width="14.140625" style="370" customWidth="1"/>
    <col min="2073" max="2074" width="0" style="370" hidden="1" customWidth="1"/>
    <col min="2075" max="2076" width="14.140625" style="370" customWidth="1"/>
    <col min="2077" max="2077" width="22.140625" style="370" customWidth="1"/>
    <col min="2078" max="2306" width="14.140625" style="370" customWidth="1"/>
    <col min="2307" max="2307" width="25.42578125" style="370" customWidth="1"/>
    <col min="2308" max="2308" width="14.140625" style="370" customWidth="1"/>
    <col min="2309" max="2310" width="0" style="370" hidden="1" customWidth="1"/>
    <col min="2311" max="2313" width="14.140625" style="370" customWidth="1"/>
    <col min="2314" max="2315" width="0" style="370" hidden="1" customWidth="1"/>
    <col min="2316" max="2318" width="14.140625" style="370" customWidth="1"/>
    <col min="2319" max="2320" width="0" style="370" hidden="1" customWidth="1"/>
    <col min="2321" max="2321" width="14.140625" style="370" customWidth="1"/>
    <col min="2322" max="2322" width="21.7109375" style="370" customWidth="1"/>
    <col min="2323" max="2323" width="17.28515625" style="370" customWidth="1"/>
    <col min="2324" max="2325" width="0" style="370" hidden="1" customWidth="1"/>
    <col min="2326" max="2326" width="14.140625" style="370" customWidth="1"/>
    <col min="2327" max="2327" width="18.140625" style="370" customWidth="1"/>
    <col min="2328" max="2328" width="14.140625" style="370" customWidth="1"/>
    <col min="2329" max="2330" width="0" style="370" hidden="1" customWidth="1"/>
    <col min="2331" max="2332" width="14.140625" style="370" customWidth="1"/>
    <col min="2333" max="2333" width="22.140625" style="370" customWidth="1"/>
    <col min="2334" max="2562" width="14.140625" style="370" customWidth="1"/>
    <col min="2563" max="2563" width="25.42578125" style="370" customWidth="1"/>
    <col min="2564" max="2564" width="14.140625" style="370" customWidth="1"/>
    <col min="2565" max="2566" width="0" style="370" hidden="1" customWidth="1"/>
    <col min="2567" max="2569" width="14.140625" style="370" customWidth="1"/>
    <col min="2570" max="2571" width="0" style="370" hidden="1" customWidth="1"/>
    <col min="2572" max="2574" width="14.140625" style="370" customWidth="1"/>
    <col min="2575" max="2576" width="0" style="370" hidden="1" customWidth="1"/>
    <col min="2577" max="2577" width="14.140625" style="370" customWidth="1"/>
    <col min="2578" max="2578" width="21.7109375" style="370" customWidth="1"/>
    <col min="2579" max="2579" width="17.28515625" style="370" customWidth="1"/>
    <col min="2580" max="2581" width="0" style="370" hidden="1" customWidth="1"/>
    <col min="2582" max="2582" width="14.140625" style="370" customWidth="1"/>
    <col min="2583" max="2583" width="18.140625" style="370" customWidth="1"/>
    <col min="2584" max="2584" width="14.140625" style="370" customWidth="1"/>
    <col min="2585" max="2586" width="0" style="370" hidden="1" customWidth="1"/>
    <col min="2587" max="2588" width="14.140625" style="370" customWidth="1"/>
    <col min="2589" max="2589" width="22.140625" style="370" customWidth="1"/>
    <col min="2590" max="2818" width="14.140625" style="370" customWidth="1"/>
    <col min="2819" max="2819" width="25.42578125" style="370" customWidth="1"/>
    <col min="2820" max="2820" width="14.140625" style="370" customWidth="1"/>
    <col min="2821" max="2822" width="0" style="370" hidden="1" customWidth="1"/>
    <col min="2823" max="2825" width="14.140625" style="370" customWidth="1"/>
    <col min="2826" max="2827" width="0" style="370" hidden="1" customWidth="1"/>
    <col min="2828" max="2830" width="14.140625" style="370" customWidth="1"/>
    <col min="2831" max="2832" width="0" style="370" hidden="1" customWidth="1"/>
    <col min="2833" max="2833" width="14.140625" style="370" customWidth="1"/>
    <col min="2834" max="2834" width="21.7109375" style="370" customWidth="1"/>
    <col min="2835" max="2835" width="17.28515625" style="370" customWidth="1"/>
    <col min="2836" max="2837" width="0" style="370" hidden="1" customWidth="1"/>
    <col min="2838" max="2838" width="14.140625" style="370" customWidth="1"/>
    <col min="2839" max="2839" width="18.140625" style="370" customWidth="1"/>
    <col min="2840" max="2840" width="14.140625" style="370" customWidth="1"/>
    <col min="2841" max="2842" width="0" style="370" hidden="1" customWidth="1"/>
    <col min="2843" max="2844" width="14.140625" style="370" customWidth="1"/>
    <col min="2845" max="2845" width="22.140625" style="370" customWidth="1"/>
    <col min="2846" max="3074" width="14.140625" style="370" customWidth="1"/>
    <col min="3075" max="3075" width="25.42578125" style="370" customWidth="1"/>
    <col min="3076" max="3076" width="14.140625" style="370" customWidth="1"/>
    <col min="3077" max="3078" width="0" style="370" hidden="1" customWidth="1"/>
    <col min="3079" max="3081" width="14.140625" style="370" customWidth="1"/>
    <col min="3082" max="3083" width="0" style="370" hidden="1" customWidth="1"/>
    <col min="3084" max="3086" width="14.140625" style="370" customWidth="1"/>
    <col min="3087" max="3088" width="0" style="370" hidden="1" customWidth="1"/>
    <col min="3089" max="3089" width="14.140625" style="370" customWidth="1"/>
    <col min="3090" max="3090" width="21.7109375" style="370" customWidth="1"/>
    <col min="3091" max="3091" width="17.28515625" style="370" customWidth="1"/>
    <col min="3092" max="3093" width="0" style="370" hidden="1" customWidth="1"/>
    <col min="3094" max="3094" width="14.140625" style="370" customWidth="1"/>
    <col min="3095" max="3095" width="18.140625" style="370" customWidth="1"/>
    <col min="3096" max="3096" width="14.140625" style="370" customWidth="1"/>
    <col min="3097" max="3098" width="0" style="370" hidden="1" customWidth="1"/>
    <col min="3099" max="3100" width="14.140625" style="370" customWidth="1"/>
    <col min="3101" max="3101" width="22.140625" style="370" customWidth="1"/>
    <col min="3102" max="3330" width="14.140625" style="370" customWidth="1"/>
    <col min="3331" max="3331" width="25.42578125" style="370" customWidth="1"/>
    <col min="3332" max="3332" width="14.140625" style="370" customWidth="1"/>
    <col min="3333" max="3334" width="0" style="370" hidden="1" customWidth="1"/>
    <col min="3335" max="3337" width="14.140625" style="370" customWidth="1"/>
    <col min="3338" max="3339" width="0" style="370" hidden="1" customWidth="1"/>
    <col min="3340" max="3342" width="14.140625" style="370" customWidth="1"/>
    <col min="3343" max="3344" width="0" style="370" hidden="1" customWidth="1"/>
    <col min="3345" max="3345" width="14.140625" style="370" customWidth="1"/>
    <col min="3346" max="3346" width="21.7109375" style="370" customWidth="1"/>
    <col min="3347" max="3347" width="17.28515625" style="370" customWidth="1"/>
    <col min="3348" max="3349" width="0" style="370" hidden="1" customWidth="1"/>
    <col min="3350" max="3350" width="14.140625" style="370" customWidth="1"/>
    <col min="3351" max="3351" width="18.140625" style="370" customWidth="1"/>
    <col min="3352" max="3352" width="14.140625" style="370" customWidth="1"/>
    <col min="3353" max="3354" width="0" style="370" hidden="1" customWidth="1"/>
    <col min="3355" max="3356" width="14.140625" style="370" customWidth="1"/>
    <col min="3357" max="3357" width="22.140625" style="370" customWidth="1"/>
    <col min="3358" max="3586" width="14.140625" style="370" customWidth="1"/>
    <col min="3587" max="3587" width="25.42578125" style="370" customWidth="1"/>
    <col min="3588" max="3588" width="14.140625" style="370" customWidth="1"/>
    <col min="3589" max="3590" width="0" style="370" hidden="1" customWidth="1"/>
    <col min="3591" max="3593" width="14.140625" style="370" customWidth="1"/>
    <col min="3594" max="3595" width="0" style="370" hidden="1" customWidth="1"/>
    <col min="3596" max="3598" width="14.140625" style="370" customWidth="1"/>
    <col min="3599" max="3600" width="0" style="370" hidden="1" customWidth="1"/>
    <col min="3601" max="3601" width="14.140625" style="370" customWidth="1"/>
    <col min="3602" max="3602" width="21.7109375" style="370" customWidth="1"/>
    <col min="3603" max="3603" width="17.28515625" style="370" customWidth="1"/>
    <col min="3604" max="3605" width="0" style="370" hidden="1" customWidth="1"/>
    <col min="3606" max="3606" width="14.140625" style="370" customWidth="1"/>
    <col min="3607" max="3607" width="18.140625" style="370" customWidth="1"/>
    <col min="3608" max="3608" width="14.140625" style="370" customWidth="1"/>
    <col min="3609" max="3610" width="0" style="370" hidden="1" customWidth="1"/>
    <col min="3611" max="3612" width="14.140625" style="370" customWidth="1"/>
    <col min="3613" max="3613" width="22.140625" style="370" customWidth="1"/>
    <col min="3614" max="3842" width="14.140625" style="370" customWidth="1"/>
    <col min="3843" max="3843" width="25.42578125" style="370" customWidth="1"/>
    <col min="3844" max="3844" width="14.140625" style="370" customWidth="1"/>
    <col min="3845" max="3846" width="0" style="370" hidden="1" customWidth="1"/>
    <col min="3847" max="3849" width="14.140625" style="370" customWidth="1"/>
    <col min="3850" max="3851" width="0" style="370" hidden="1" customWidth="1"/>
    <col min="3852" max="3854" width="14.140625" style="370" customWidth="1"/>
    <col min="3855" max="3856" width="0" style="370" hidden="1" customWidth="1"/>
    <col min="3857" max="3857" width="14.140625" style="370" customWidth="1"/>
    <col min="3858" max="3858" width="21.7109375" style="370" customWidth="1"/>
    <col min="3859" max="3859" width="17.28515625" style="370" customWidth="1"/>
    <col min="3860" max="3861" width="0" style="370" hidden="1" customWidth="1"/>
    <col min="3862" max="3862" width="14.140625" style="370" customWidth="1"/>
    <col min="3863" max="3863" width="18.140625" style="370" customWidth="1"/>
    <col min="3864" max="3864" width="14.140625" style="370" customWidth="1"/>
    <col min="3865" max="3866" width="0" style="370" hidden="1" customWidth="1"/>
    <col min="3867" max="3868" width="14.140625" style="370" customWidth="1"/>
    <col min="3869" max="3869" width="22.140625" style="370" customWidth="1"/>
    <col min="3870" max="4098" width="14.140625" style="370" customWidth="1"/>
    <col min="4099" max="4099" width="25.42578125" style="370" customWidth="1"/>
    <col min="4100" max="4100" width="14.140625" style="370" customWidth="1"/>
    <col min="4101" max="4102" width="0" style="370" hidden="1" customWidth="1"/>
    <col min="4103" max="4105" width="14.140625" style="370" customWidth="1"/>
    <col min="4106" max="4107" width="0" style="370" hidden="1" customWidth="1"/>
    <col min="4108" max="4110" width="14.140625" style="370" customWidth="1"/>
    <col min="4111" max="4112" width="0" style="370" hidden="1" customWidth="1"/>
    <col min="4113" max="4113" width="14.140625" style="370" customWidth="1"/>
    <col min="4114" max="4114" width="21.7109375" style="370" customWidth="1"/>
    <col min="4115" max="4115" width="17.28515625" style="370" customWidth="1"/>
    <col min="4116" max="4117" width="0" style="370" hidden="1" customWidth="1"/>
    <col min="4118" max="4118" width="14.140625" style="370" customWidth="1"/>
    <col min="4119" max="4119" width="18.140625" style="370" customWidth="1"/>
    <col min="4120" max="4120" width="14.140625" style="370" customWidth="1"/>
    <col min="4121" max="4122" width="0" style="370" hidden="1" customWidth="1"/>
    <col min="4123" max="4124" width="14.140625" style="370" customWidth="1"/>
    <col min="4125" max="4125" width="22.140625" style="370" customWidth="1"/>
    <col min="4126" max="4354" width="14.140625" style="370" customWidth="1"/>
    <col min="4355" max="4355" width="25.42578125" style="370" customWidth="1"/>
    <col min="4356" max="4356" width="14.140625" style="370" customWidth="1"/>
    <col min="4357" max="4358" width="0" style="370" hidden="1" customWidth="1"/>
    <col min="4359" max="4361" width="14.140625" style="370" customWidth="1"/>
    <col min="4362" max="4363" width="0" style="370" hidden="1" customWidth="1"/>
    <col min="4364" max="4366" width="14.140625" style="370" customWidth="1"/>
    <col min="4367" max="4368" width="0" style="370" hidden="1" customWidth="1"/>
    <col min="4369" max="4369" width="14.140625" style="370" customWidth="1"/>
    <col min="4370" max="4370" width="21.7109375" style="370" customWidth="1"/>
    <col min="4371" max="4371" width="17.28515625" style="370" customWidth="1"/>
    <col min="4372" max="4373" width="0" style="370" hidden="1" customWidth="1"/>
    <col min="4374" max="4374" width="14.140625" style="370" customWidth="1"/>
    <col min="4375" max="4375" width="18.140625" style="370" customWidth="1"/>
    <col min="4376" max="4376" width="14.140625" style="370" customWidth="1"/>
    <col min="4377" max="4378" width="0" style="370" hidden="1" customWidth="1"/>
    <col min="4379" max="4380" width="14.140625" style="370" customWidth="1"/>
    <col min="4381" max="4381" width="22.140625" style="370" customWidth="1"/>
    <col min="4382" max="4610" width="14.140625" style="370" customWidth="1"/>
    <col min="4611" max="4611" width="25.42578125" style="370" customWidth="1"/>
    <col min="4612" max="4612" width="14.140625" style="370" customWidth="1"/>
    <col min="4613" max="4614" width="0" style="370" hidden="1" customWidth="1"/>
    <col min="4615" max="4617" width="14.140625" style="370" customWidth="1"/>
    <col min="4618" max="4619" width="0" style="370" hidden="1" customWidth="1"/>
    <col min="4620" max="4622" width="14.140625" style="370" customWidth="1"/>
    <col min="4623" max="4624" width="0" style="370" hidden="1" customWidth="1"/>
    <col min="4625" max="4625" width="14.140625" style="370" customWidth="1"/>
    <col min="4626" max="4626" width="21.7109375" style="370" customWidth="1"/>
    <col min="4627" max="4627" width="17.28515625" style="370" customWidth="1"/>
    <col min="4628" max="4629" width="0" style="370" hidden="1" customWidth="1"/>
    <col min="4630" max="4630" width="14.140625" style="370" customWidth="1"/>
    <col min="4631" max="4631" width="18.140625" style="370" customWidth="1"/>
    <col min="4632" max="4632" width="14.140625" style="370" customWidth="1"/>
    <col min="4633" max="4634" width="0" style="370" hidden="1" customWidth="1"/>
    <col min="4635" max="4636" width="14.140625" style="370" customWidth="1"/>
    <col min="4637" max="4637" width="22.140625" style="370" customWidth="1"/>
    <col min="4638" max="4866" width="14.140625" style="370" customWidth="1"/>
    <col min="4867" max="4867" width="25.42578125" style="370" customWidth="1"/>
    <col min="4868" max="4868" width="14.140625" style="370" customWidth="1"/>
    <col min="4869" max="4870" width="0" style="370" hidden="1" customWidth="1"/>
    <col min="4871" max="4873" width="14.140625" style="370" customWidth="1"/>
    <col min="4874" max="4875" width="0" style="370" hidden="1" customWidth="1"/>
    <col min="4876" max="4878" width="14.140625" style="370" customWidth="1"/>
    <col min="4879" max="4880" width="0" style="370" hidden="1" customWidth="1"/>
    <col min="4881" max="4881" width="14.140625" style="370" customWidth="1"/>
    <col min="4882" max="4882" width="21.7109375" style="370" customWidth="1"/>
    <col min="4883" max="4883" width="17.28515625" style="370" customWidth="1"/>
    <col min="4884" max="4885" width="0" style="370" hidden="1" customWidth="1"/>
    <col min="4886" max="4886" width="14.140625" style="370" customWidth="1"/>
    <col min="4887" max="4887" width="18.140625" style="370" customWidth="1"/>
    <col min="4888" max="4888" width="14.140625" style="370" customWidth="1"/>
    <col min="4889" max="4890" width="0" style="370" hidden="1" customWidth="1"/>
    <col min="4891" max="4892" width="14.140625" style="370" customWidth="1"/>
    <col min="4893" max="4893" width="22.140625" style="370" customWidth="1"/>
    <col min="4894" max="5122" width="14.140625" style="370" customWidth="1"/>
    <col min="5123" max="5123" width="25.42578125" style="370" customWidth="1"/>
    <col min="5124" max="5124" width="14.140625" style="370" customWidth="1"/>
    <col min="5125" max="5126" width="0" style="370" hidden="1" customWidth="1"/>
    <col min="5127" max="5129" width="14.140625" style="370" customWidth="1"/>
    <col min="5130" max="5131" width="0" style="370" hidden="1" customWidth="1"/>
    <col min="5132" max="5134" width="14.140625" style="370" customWidth="1"/>
    <col min="5135" max="5136" width="0" style="370" hidden="1" customWidth="1"/>
    <col min="5137" max="5137" width="14.140625" style="370" customWidth="1"/>
    <col min="5138" max="5138" width="21.7109375" style="370" customWidth="1"/>
    <col min="5139" max="5139" width="17.28515625" style="370" customWidth="1"/>
    <col min="5140" max="5141" width="0" style="370" hidden="1" customWidth="1"/>
    <col min="5142" max="5142" width="14.140625" style="370" customWidth="1"/>
    <col min="5143" max="5143" width="18.140625" style="370" customWidth="1"/>
    <col min="5144" max="5144" width="14.140625" style="370" customWidth="1"/>
    <col min="5145" max="5146" width="0" style="370" hidden="1" customWidth="1"/>
    <col min="5147" max="5148" width="14.140625" style="370" customWidth="1"/>
    <col min="5149" max="5149" width="22.140625" style="370" customWidth="1"/>
    <col min="5150" max="5378" width="14.140625" style="370" customWidth="1"/>
    <col min="5379" max="5379" width="25.42578125" style="370" customWidth="1"/>
    <col min="5380" max="5380" width="14.140625" style="370" customWidth="1"/>
    <col min="5381" max="5382" width="0" style="370" hidden="1" customWidth="1"/>
    <col min="5383" max="5385" width="14.140625" style="370" customWidth="1"/>
    <col min="5386" max="5387" width="0" style="370" hidden="1" customWidth="1"/>
    <col min="5388" max="5390" width="14.140625" style="370" customWidth="1"/>
    <col min="5391" max="5392" width="0" style="370" hidden="1" customWidth="1"/>
    <col min="5393" max="5393" width="14.140625" style="370" customWidth="1"/>
    <col min="5394" max="5394" width="21.7109375" style="370" customWidth="1"/>
    <col min="5395" max="5395" width="17.28515625" style="370" customWidth="1"/>
    <col min="5396" max="5397" width="0" style="370" hidden="1" customWidth="1"/>
    <col min="5398" max="5398" width="14.140625" style="370" customWidth="1"/>
    <col min="5399" max="5399" width="18.140625" style="370" customWidth="1"/>
    <col min="5400" max="5400" width="14.140625" style="370" customWidth="1"/>
    <col min="5401" max="5402" width="0" style="370" hidden="1" customWidth="1"/>
    <col min="5403" max="5404" width="14.140625" style="370" customWidth="1"/>
    <col min="5405" max="5405" width="22.140625" style="370" customWidth="1"/>
    <col min="5406" max="5634" width="14.140625" style="370" customWidth="1"/>
    <col min="5635" max="5635" width="25.42578125" style="370" customWidth="1"/>
    <col min="5636" max="5636" width="14.140625" style="370" customWidth="1"/>
    <col min="5637" max="5638" width="0" style="370" hidden="1" customWidth="1"/>
    <col min="5639" max="5641" width="14.140625" style="370" customWidth="1"/>
    <col min="5642" max="5643" width="0" style="370" hidden="1" customWidth="1"/>
    <col min="5644" max="5646" width="14.140625" style="370" customWidth="1"/>
    <col min="5647" max="5648" width="0" style="370" hidden="1" customWidth="1"/>
    <col min="5649" max="5649" width="14.140625" style="370" customWidth="1"/>
    <col min="5650" max="5650" width="21.7109375" style="370" customWidth="1"/>
    <col min="5651" max="5651" width="17.28515625" style="370" customWidth="1"/>
    <col min="5652" max="5653" width="0" style="370" hidden="1" customWidth="1"/>
    <col min="5654" max="5654" width="14.140625" style="370" customWidth="1"/>
    <col min="5655" max="5655" width="18.140625" style="370" customWidth="1"/>
    <col min="5656" max="5656" width="14.140625" style="370" customWidth="1"/>
    <col min="5657" max="5658" width="0" style="370" hidden="1" customWidth="1"/>
    <col min="5659" max="5660" width="14.140625" style="370" customWidth="1"/>
    <col min="5661" max="5661" width="22.140625" style="370" customWidth="1"/>
    <col min="5662" max="5890" width="14.140625" style="370" customWidth="1"/>
    <col min="5891" max="5891" width="25.42578125" style="370" customWidth="1"/>
    <col min="5892" max="5892" width="14.140625" style="370" customWidth="1"/>
    <col min="5893" max="5894" width="0" style="370" hidden="1" customWidth="1"/>
    <col min="5895" max="5897" width="14.140625" style="370" customWidth="1"/>
    <col min="5898" max="5899" width="0" style="370" hidden="1" customWidth="1"/>
    <col min="5900" max="5902" width="14.140625" style="370" customWidth="1"/>
    <col min="5903" max="5904" width="0" style="370" hidden="1" customWidth="1"/>
    <col min="5905" max="5905" width="14.140625" style="370" customWidth="1"/>
    <col min="5906" max="5906" width="21.7109375" style="370" customWidth="1"/>
    <col min="5907" max="5907" width="17.28515625" style="370" customWidth="1"/>
    <col min="5908" max="5909" width="0" style="370" hidden="1" customWidth="1"/>
    <col min="5910" max="5910" width="14.140625" style="370" customWidth="1"/>
    <col min="5911" max="5911" width="18.140625" style="370" customWidth="1"/>
    <col min="5912" max="5912" width="14.140625" style="370" customWidth="1"/>
    <col min="5913" max="5914" width="0" style="370" hidden="1" customWidth="1"/>
    <col min="5915" max="5916" width="14.140625" style="370" customWidth="1"/>
    <col min="5917" max="5917" width="22.140625" style="370" customWidth="1"/>
    <col min="5918" max="6146" width="14.140625" style="370" customWidth="1"/>
    <col min="6147" max="6147" width="25.42578125" style="370" customWidth="1"/>
    <col min="6148" max="6148" width="14.140625" style="370" customWidth="1"/>
    <col min="6149" max="6150" width="0" style="370" hidden="1" customWidth="1"/>
    <col min="6151" max="6153" width="14.140625" style="370" customWidth="1"/>
    <col min="6154" max="6155" width="0" style="370" hidden="1" customWidth="1"/>
    <col min="6156" max="6158" width="14.140625" style="370" customWidth="1"/>
    <col min="6159" max="6160" width="0" style="370" hidden="1" customWidth="1"/>
    <col min="6161" max="6161" width="14.140625" style="370" customWidth="1"/>
    <col min="6162" max="6162" width="21.7109375" style="370" customWidth="1"/>
    <col min="6163" max="6163" width="17.28515625" style="370" customWidth="1"/>
    <col min="6164" max="6165" width="0" style="370" hidden="1" customWidth="1"/>
    <col min="6166" max="6166" width="14.140625" style="370" customWidth="1"/>
    <col min="6167" max="6167" width="18.140625" style="370" customWidth="1"/>
    <col min="6168" max="6168" width="14.140625" style="370" customWidth="1"/>
    <col min="6169" max="6170" width="0" style="370" hidden="1" customWidth="1"/>
    <col min="6171" max="6172" width="14.140625" style="370" customWidth="1"/>
    <col min="6173" max="6173" width="22.140625" style="370" customWidth="1"/>
    <col min="6174" max="6402" width="14.140625" style="370" customWidth="1"/>
    <col min="6403" max="6403" width="25.42578125" style="370" customWidth="1"/>
    <col min="6404" max="6404" width="14.140625" style="370" customWidth="1"/>
    <col min="6405" max="6406" width="0" style="370" hidden="1" customWidth="1"/>
    <col min="6407" max="6409" width="14.140625" style="370" customWidth="1"/>
    <col min="6410" max="6411" width="0" style="370" hidden="1" customWidth="1"/>
    <col min="6412" max="6414" width="14.140625" style="370" customWidth="1"/>
    <col min="6415" max="6416" width="0" style="370" hidden="1" customWidth="1"/>
    <col min="6417" max="6417" width="14.140625" style="370" customWidth="1"/>
    <col min="6418" max="6418" width="21.7109375" style="370" customWidth="1"/>
    <col min="6419" max="6419" width="17.28515625" style="370" customWidth="1"/>
    <col min="6420" max="6421" width="0" style="370" hidden="1" customWidth="1"/>
    <col min="6422" max="6422" width="14.140625" style="370" customWidth="1"/>
    <col min="6423" max="6423" width="18.140625" style="370" customWidth="1"/>
    <col min="6424" max="6424" width="14.140625" style="370" customWidth="1"/>
    <col min="6425" max="6426" width="0" style="370" hidden="1" customWidth="1"/>
    <col min="6427" max="6428" width="14.140625" style="370" customWidth="1"/>
    <col min="6429" max="6429" width="22.140625" style="370" customWidth="1"/>
    <col min="6430" max="6658" width="14.140625" style="370" customWidth="1"/>
    <col min="6659" max="6659" width="25.42578125" style="370" customWidth="1"/>
    <col min="6660" max="6660" width="14.140625" style="370" customWidth="1"/>
    <col min="6661" max="6662" width="0" style="370" hidden="1" customWidth="1"/>
    <col min="6663" max="6665" width="14.140625" style="370" customWidth="1"/>
    <col min="6666" max="6667" width="0" style="370" hidden="1" customWidth="1"/>
    <col min="6668" max="6670" width="14.140625" style="370" customWidth="1"/>
    <col min="6671" max="6672" width="0" style="370" hidden="1" customWidth="1"/>
    <col min="6673" max="6673" width="14.140625" style="370" customWidth="1"/>
    <col min="6674" max="6674" width="21.7109375" style="370" customWidth="1"/>
    <col min="6675" max="6675" width="17.28515625" style="370" customWidth="1"/>
    <col min="6676" max="6677" width="0" style="370" hidden="1" customWidth="1"/>
    <col min="6678" max="6678" width="14.140625" style="370" customWidth="1"/>
    <col min="6679" max="6679" width="18.140625" style="370" customWidth="1"/>
    <col min="6680" max="6680" width="14.140625" style="370" customWidth="1"/>
    <col min="6681" max="6682" width="0" style="370" hidden="1" customWidth="1"/>
    <col min="6683" max="6684" width="14.140625" style="370" customWidth="1"/>
    <col min="6685" max="6685" width="22.140625" style="370" customWidth="1"/>
    <col min="6686" max="6914" width="14.140625" style="370" customWidth="1"/>
    <col min="6915" max="6915" width="25.42578125" style="370" customWidth="1"/>
    <col min="6916" max="6916" width="14.140625" style="370" customWidth="1"/>
    <col min="6917" max="6918" width="0" style="370" hidden="1" customWidth="1"/>
    <col min="6919" max="6921" width="14.140625" style="370" customWidth="1"/>
    <col min="6922" max="6923" width="0" style="370" hidden="1" customWidth="1"/>
    <col min="6924" max="6926" width="14.140625" style="370" customWidth="1"/>
    <col min="6927" max="6928" width="0" style="370" hidden="1" customWidth="1"/>
    <col min="6929" max="6929" width="14.140625" style="370" customWidth="1"/>
    <col min="6930" max="6930" width="21.7109375" style="370" customWidth="1"/>
    <col min="6931" max="6931" width="17.28515625" style="370" customWidth="1"/>
    <col min="6932" max="6933" width="0" style="370" hidden="1" customWidth="1"/>
    <col min="6934" max="6934" width="14.140625" style="370" customWidth="1"/>
    <col min="6935" max="6935" width="18.140625" style="370" customWidth="1"/>
    <col min="6936" max="6936" width="14.140625" style="370" customWidth="1"/>
    <col min="6937" max="6938" width="0" style="370" hidden="1" customWidth="1"/>
    <col min="6939" max="6940" width="14.140625" style="370" customWidth="1"/>
    <col min="6941" max="6941" width="22.140625" style="370" customWidth="1"/>
    <col min="6942" max="7170" width="14.140625" style="370" customWidth="1"/>
    <col min="7171" max="7171" width="25.42578125" style="370" customWidth="1"/>
    <col min="7172" max="7172" width="14.140625" style="370" customWidth="1"/>
    <col min="7173" max="7174" width="0" style="370" hidden="1" customWidth="1"/>
    <col min="7175" max="7177" width="14.140625" style="370" customWidth="1"/>
    <col min="7178" max="7179" width="0" style="370" hidden="1" customWidth="1"/>
    <col min="7180" max="7182" width="14.140625" style="370" customWidth="1"/>
    <col min="7183" max="7184" width="0" style="370" hidden="1" customWidth="1"/>
    <col min="7185" max="7185" width="14.140625" style="370" customWidth="1"/>
    <col min="7186" max="7186" width="21.7109375" style="370" customWidth="1"/>
    <col min="7187" max="7187" width="17.28515625" style="370" customWidth="1"/>
    <col min="7188" max="7189" width="0" style="370" hidden="1" customWidth="1"/>
    <col min="7190" max="7190" width="14.140625" style="370" customWidth="1"/>
    <col min="7191" max="7191" width="18.140625" style="370" customWidth="1"/>
    <col min="7192" max="7192" width="14.140625" style="370" customWidth="1"/>
    <col min="7193" max="7194" width="0" style="370" hidden="1" customWidth="1"/>
    <col min="7195" max="7196" width="14.140625" style="370" customWidth="1"/>
    <col min="7197" max="7197" width="22.140625" style="370" customWidth="1"/>
    <col min="7198" max="7426" width="14.140625" style="370" customWidth="1"/>
    <col min="7427" max="7427" width="25.42578125" style="370" customWidth="1"/>
    <col min="7428" max="7428" width="14.140625" style="370" customWidth="1"/>
    <col min="7429" max="7430" width="0" style="370" hidden="1" customWidth="1"/>
    <col min="7431" max="7433" width="14.140625" style="370" customWidth="1"/>
    <col min="7434" max="7435" width="0" style="370" hidden="1" customWidth="1"/>
    <col min="7436" max="7438" width="14.140625" style="370" customWidth="1"/>
    <col min="7439" max="7440" width="0" style="370" hidden="1" customWidth="1"/>
    <col min="7441" max="7441" width="14.140625" style="370" customWidth="1"/>
    <col min="7442" max="7442" width="21.7109375" style="370" customWidth="1"/>
    <col min="7443" max="7443" width="17.28515625" style="370" customWidth="1"/>
    <col min="7444" max="7445" width="0" style="370" hidden="1" customWidth="1"/>
    <col min="7446" max="7446" width="14.140625" style="370" customWidth="1"/>
    <col min="7447" max="7447" width="18.140625" style="370" customWidth="1"/>
    <col min="7448" max="7448" width="14.140625" style="370" customWidth="1"/>
    <col min="7449" max="7450" width="0" style="370" hidden="1" customWidth="1"/>
    <col min="7451" max="7452" width="14.140625" style="370" customWidth="1"/>
    <col min="7453" max="7453" width="22.140625" style="370" customWidth="1"/>
    <col min="7454" max="7682" width="14.140625" style="370" customWidth="1"/>
    <col min="7683" max="7683" width="25.42578125" style="370" customWidth="1"/>
    <col min="7684" max="7684" width="14.140625" style="370" customWidth="1"/>
    <col min="7685" max="7686" width="0" style="370" hidden="1" customWidth="1"/>
    <col min="7687" max="7689" width="14.140625" style="370" customWidth="1"/>
    <col min="7690" max="7691" width="0" style="370" hidden="1" customWidth="1"/>
    <col min="7692" max="7694" width="14.140625" style="370" customWidth="1"/>
    <col min="7695" max="7696" width="0" style="370" hidden="1" customWidth="1"/>
    <col min="7697" max="7697" width="14.140625" style="370" customWidth="1"/>
    <col min="7698" max="7698" width="21.7109375" style="370" customWidth="1"/>
    <col min="7699" max="7699" width="17.28515625" style="370" customWidth="1"/>
    <col min="7700" max="7701" width="0" style="370" hidden="1" customWidth="1"/>
    <col min="7702" max="7702" width="14.140625" style="370" customWidth="1"/>
    <col min="7703" max="7703" width="18.140625" style="370" customWidth="1"/>
    <col min="7704" max="7704" width="14.140625" style="370" customWidth="1"/>
    <col min="7705" max="7706" width="0" style="370" hidden="1" customWidth="1"/>
    <col min="7707" max="7708" width="14.140625" style="370" customWidth="1"/>
    <col min="7709" max="7709" width="22.140625" style="370" customWidth="1"/>
    <col min="7710" max="7938" width="14.140625" style="370" customWidth="1"/>
    <col min="7939" max="7939" width="25.42578125" style="370" customWidth="1"/>
    <col min="7940" max="7940" width="14.140625" style="370" customWidth="1"/>
    <col min="7941" max="7942" width="0" style="370" hidden="1" customWidth="1"/>
    <col min="7943" max="7945" width="14.140625" style="370" customWidth="1"/>
    <col min="7946" max="7947" width="0" style="370" hidden="1" customWidth="1"/>
    <col min="7948" max="7950" width="14.140625" style="370" customWidth="1"/>
    <col min="7951" max="7952" width="0" style="370" hidden="1" customWidth="1"/>
    <col min="7953" max="7953" width="14.140625" style="370" customWidth="1"/>
    <col min="7954" max="7954" width="21.7109375" style="370" customWidth="1"/>
    <col min="7955" max="7955" width="17.28515625" style="370" customWidth="1"/>
    <col min="7956" max="7957" width="0" style="370" hidden="1" customWidth="1"/>
    <col min="7958" max="7958" width="14.140625" style="370" customWidth="1"/>
    <col min="7959" max="7959" width="18.140625" style="370" customWidth="1"/>
    <col min="7960" max="7960" width="14.140625" style="370" customWidth="1"/>
    <col min="7961" max="7962" width="0" style="370" hidden="1" customWidth="1"/>
    <col min="7963" max="7964" width="14.140625" style="370" customWidth="1"/>
    <col min="7965" max="7965" width="22.140625" style="370" customWidth="1"/>
    <col min="7966" max="8194" width="14.140625" style="370" customWidth="1"/>
    <col min="8195" max="8195" width="25.42578125" style="370" customWidth="1"/>
    <col min="8196" max="8196" width="14.140625" style="370" customWidth="1"/>
    <col min="8197" max="8198" width="0" style="370" hidden="1" customWidth="1"/>
    <col min="8199" max="8201" width="14.140625" style="370" customWidth="1"/>
    <col min="8202" max="8203" width="0" style="370" hidden="1" customWidth="1"/>
    <col min="8204" max="8206" width="14.140625" style="370" customWidth="1"/>
    <col min="8207" max="8208" width="0" style="370" hidden="1" customWidth="1"/>
    <col min="8209" max="8209" width="14.140625" style="370" customWidth="1"/>
    <col min="8210" max="8210" width="21.7109375" style="370" customWidth="1"/>
    <col min="8211" max="8211" width="17.28515625" style="370" customWidth="1"/>
    <col min="8212" max="8213" width="0" style="370" hidden="1" customWidth="1"/>
    <col min="8214" max="8214" width="14.140625" style="370" customWidth="1"/>
    <col min="8215" max="8215" width="18.140625" style="370" customWidth="1"/>
    <col min="8216" max="8216" width="14.140625" style="370" customWidth="1"/>
    <col min="8217" max="8218" width="0" style="370" hidden="1" customWidth="1"/>
    <col min="8219" max="8220" width="14.140625" style="370" customWidth="1"/>
    <col min="8221" max="8221" width="22.140625" style="370" customWidth="1"/>
    <col min="8222" max="8450" width="14.140625" style="370" customWidth="1"/>
    <col min="8451" max="8451" width="25.42578125" style="370" customWidth="1"/>
    <col min="8452" max="8452" width="14.140625" style="370" customWidth="1"/>
    <col min="8453" max="8454" width="0" style="370" hidden="1" customWidth="1"/>
    <col min="8455" max="8457" width="14.140625" style="370" customWidth="1"/>
    <col min="8458" max="8459" width="0" style="370" hidden="1" customWidth="1"/>
    <col min="8460" max="8462" width="14.140625" style="370" customWidth="1"/>
    <col min="8463" max="8464" width="0" style="370" hidden="1" customWidth="1"/>
    <col min="8465" max="8465" width="14.140625" style="370" customWidth="1"/>
    <col min="8466" max="8466" width="21.7109375" style="370" customWidth="1"/>
    <col min="8467" max="8467" width="17.28515625" style="370" customWidth="1"/>
    <col min="8468" max="8469" width="0" style="370" hidden="1" customWidth="1"/>
    <col min="8470" max="8470" width="14.140625" style="370" customWidth="1"/>
    <col min="8471" max="8471" width="18.140625" style="370" customWidth="1"/>
    <col min="8472" max="8472" width="14.140625" style="370" customWidth="1"/>
    <col min="8473" max="8474" width="0" style="370" hidden="1" customWidth="1"/>
    <col min="8475" max="8476" width="14.140625" style="370" customWidth="1"/>
    <col min="8477" max="8477" width="22.140625" style="370" customWidth="1"/>
    <col min="8478" max="8706" width="14.140625" style="370" customWidth="1"/>
    <col min="8707" max="8707" width="25.42578125" style="370" customWidth="1"/>
    <col min="8708" max="8708" width="14.140625" style="370" customWidth="1"/>
    <col min="8709" max="8710" width="0" style="370" hidden="1" customWidth="1"/>
    <col min="8711" max="8713" width="14.140625" style="370" customWidth="1"/>
    <col min="8714" max="8715" width="0" style="370" hidden="1" customWidth="1"/>
    <col min="8716" max="8718" width="14.140625" style="370" customWidth="1"/>
    <col min="8719" max="8720" width="0" style="370" hidden="1" customWidth="1"/>
    <col min="8721" max="8721" width="14.140625" style="370" customWidth="1"/>
    <col min="8722" max="8722" width="21.7109375" style="370" customWidth="1"/>
    <col min="8723" max="8723" width="17.28515625" style="370" customWidth="1"/>
    <col min="8724" max="8725" width="0" style="370" hidden="1" customWidth="1"/>
    <col min="8726" max="8726" width="14.140625" style="370" customWidth="1"/>
    <col min="8727" max="8727" width="18.140625" style="370" customWidth="1"/>
    <col min="8728" max="8728" width="14.140625" style="370" customWidth="1"/>
    <col min="8729" max="8730" width="0" style="370" hidden="1" customWidth="1"/>
    <col min="8731" max="8732" width="14.140625" style="370" customWidth="1"/>
    <col min="8733" max="8733" width="22.140625" style="370" customWidth="1"/>
    <col min="8734" max="8962" width="14.140625" style="370" customWidth="1"/>
    <col min="8963" max="8963" width="25.42578125" style="370" customWidth="1"/>
    <col min="8964" max="8964" width="14.140625" style="370" customWidth="1"/>
    <col min="8965" max="8966" width="0" style="370" hidden="1" customWidth="1"/>
    <col min="8967" max="8969" width="14.140625" style="370" customWidth="1"/>
    <col min="8970" max="8971" width="0" style="370" hidden="1" customWidth="1"/>
    <col min="8972" max="8974" width="14.140625" style="370" customWidth="1"/>
    <col min="8975" max="8976" width="0" style="370" hidden="1" customWidth="1"/>
    <col min="8977" max="8977" width="14.140625" style="370" customWidth="1"/>
    <col min="8978" max="8978" width="21.7109375" style="370" customWidth="1"/>
    <col min="8979" max="8979" width="17.28515625" style="370" customWidth="1"/>
    <col min="8980" max="8981" width="0" style="370" hidden="1" customWidth="1"/>
    <col min="8982" max="8982" width="14.140625" style="370" customWidth="1"/>
    <col min="8983" max="8983" width="18.140625" style="370" customWidth="1"/>
    <col min="8984" max="8984" width="14.140625" style="370" customWidth="1"/>
    <col min="8985" max="8986" width="0" style="370" hidden="1" customWidth="1"/>
    <col min="8987" max="8988" width="14.140625" style="370" customWidth="1"/>
    <col min="8989" max="8989" width="22.140625" style="370" customWidth="1"/>
    <col min="8990" max="9218" width="14.140625" style="370" customWidth="1"/>
    <col min="9219" max="9219" width="25.42578125" style="370" customWidth="1"/>
    <col min="9220" max="9220" width="14.140625" style="370" customWidth="1"/>
    <col min="9221" max="9222" width="0" style="370" hidden="1" customWidth="1"/>
    <col min="9223" max="9225" width="14.140625" style="370" customWidth="1"/>
    <col min="9226" max="9227" width="0" style="370" hidden="1" customWidth="1"/>
    <col min="9228" max="9230" width="14.140625" style="370" customWidth="1"/>
    <col min="9231" max="9232" width="0" style="370" hidden="1" customWidth="1"/>
    <col min="9233" max="9233" width="14.140625" style="370" customWidth="1"/>
    <col min="9234" max="9234" width="21.7109375" style="370" customWidth="1"/>
    <col min="9235" max="9235" width="17.28515625" style="370" customWidth="1"/>
    <col min="9236" max="9237" width="0" style="370" hidden="1" customWidth="1"/>
    <col min="9238" max="9238" width="14.140625" style="370" customWidth="1"/>
    <col min="9239" max="9239" width="18.140625" style="370" customWidth="1"/>
    <col min="9240" max="9240" width="14.140625" style="370" customWidth="1"/>
    <col min="9241" max="9242" width="0" style="370" hidden="1" customWidth="1"/>
    <col min="9243" max="9244" width="14.140625" style="370" customWidth="1"/>
    <col min="9245" max="9245" width="22.140625" style="370" customWidth="1"/>
    <col min="9246" max="9474" width="14.140625" style="370" customWidth="1"/>
    <col min="9475" max="9475" width="25.42578125" style="370" customWidth="1"/>
    <col min="9476" max="9476" width="14.140625" style="370" customWidth="1"/>
    <col min="9477" max="9478" width="0" style="370" hidden="1" customWidth="1"/>
    <col min="9479" max="9481" width="14.140625" style="370" customWidth="1"/>
    <col min="9482" max="9483" width="0" style="370" hidden="1" customWidth="1"/>
    <col min="9484" max="9486" width="14.140625" style="370" customWidth="1"/>
    <col min="9487" max="9488" width="0" style="370" hidden="1" customWidth="1"/>
    <col min="9489" max="9489" width="14.140625" style="370" customWidth="1"/>
    <col min="9490" max="9490" width="21.7109375" style="370" customWidth="1"/>
    <col min="9491" max="9491" width="17.28515625" style="370" customWidth="1"/>
    <col min="9492" max="9493" width="0" style="370" hidden="1" customWidth="1"/>
    <col min="9494" max="9494" width="14.140625" style="370" customWidth="1"/>
    <col min="9495" max="9495" width="18.140625" style="370" customWidth="1"/>
    <col min="9496" max="9496" width="14.140625" style="370" customWidth="1"/>
    <col min="9497" max="9498" width="0" style="370" hidden="1" customWidth="1"/>
    <col min="9499" max="9500" width="14.140625" style="370" customWidth="1"/>
    <col min="9501" max="9501" width="22.140625" style="370" customWidth="1"/>
    <col min="9502" max="9730" width="14.140625" style="370" customWidth="1"/>
    <col min="9731" max="9731" width="25.42578125" style="370" customWidth="1"/>
    <col min="9732" max="9732" width="14.140625" style="370" customWidth="1"/>
    <col min="9733" max="9734" width="0" style="370" hidden="1" customWidth="1"/>
    <col min="9735" max="9737" width="14.140625" style="370" customWidth="1"/>
    <col min="9738" max="9739" width="0" style="370" hidden="1" customWidth="1"/>
    <col min="9740" max="9742" width="14.140625" style="370" customWidth="1"/>
    <col min="9743" max="9744" width="0" style="370" hidden="1" customWidth="1"/>
    <col min="9745" max="9745" width="14.140625" style="370" customWidth="1"/>
    <col min="9746" max="9746" width="21.7109375" style="370" customWidth="1"/>
    <col min="9747" max="9747" width="17.28515625" style="370" customWidth="1"/>
    <col min="9748" max="9749" width="0" style="370" hidden="1" customWidth="1"/>
    <col min="9750" max="9750" width="14.140625" style="370" customWidth="1"/>
    <col min="9751" max="9751" width="18.140625" style="370" customWidth="1"/>
    <col min="9752" max="9752" width="14.140625" style="370" customWidth="1"/>
    <col min="9753" max="9754" width="0" style="370" hidden="1" customWidth="1"/>
    <col min="9755" max="9756" width="14.140625" style="370" customWidth="1"/>
    <col min="9757" max="9757" width="22.140625" style="370" customWidth="1"/>
    <col min="9758" max="9986" width="14.140625" style="370" customWidth="1"/>
    <col min="9987" max="9987" width="25.42578125" style="370" customWidth="1"/>
    <col min="9988" max="9988" width="14.140625" style="370" customWidth="1"/>
    <col min="9989" max="9990" width="0" style="370" hidden="1" customWidth="1"/>
    <col min="9991" max="9993" width="14.140625" style="370" customWidth="1"/>
    <col min="9994" max="9995" width="0" style="370" hidden="1" customWidth="1"/>
    <col min="9996" max="9998" width="14.140625" style="370" customWidth="1"/>
    <col min="9999" max="10000" width="0" style="370" hidden="1" customWidth="1"/>
    <col min="10001" max="10001" width="14.140625" style="370" customWidth="1"/>
    <col min="10002" max="10002" width="21.7109375" style="370" customWidth="1"/>
    <col min="10003" max="10003" width="17.28515625" style="370" customWidth="1"/>
    <col min="10004" max="10005" width="0" style="370" hidden="1" customWidth="1"/>
    <col min="10006" max="10006" width="14.140625" style="370" customWidth="1"/>
    <col min="10007" max="10007" width="18.140625" style="370" customWidth="1"/>
    <col min="10008" max="10008" width="14.140625" style="370" customWidth="1"/>
    <col min="10009" max="10010" width="0" style="370" hidden="1" customWidth="1"/>
    <col min="10011" max="10012" width="14.140625" style="370" customWidth="1"/>
    <col min="10013" max="10013" width="22.140625" style="370" customWidth="1"/>
    <col min="10014" max="10242" width="14.140625" style="370" customWidth="1"/>
    <col min="10243" max="10243" width="25.42578125" style="370" customWidth="1"/>
    <col min="10244" max="10244" width="14.140625" style="370" customWidth="1"/>
    <col min="10245" max="10246" width="0" style="370" hidden="1" customWidth="1"/>
    <col min="10247" max="10249" width="14.140625" style="370" customWidth="1"/>
    <col min="10250" max="10251" width="0" style="370" hidden="1" customWidth="1"/>
    <col min="10252" max="10254" width="14.140625" style="370" customWidth="1"/>
    <col min="10255" max="10256" width="0" style="370" hidden="1" customWidth="1"/>
    <col min="10257" max="10257" width="14.140625" style="370" customWidth="1"/>
    <col min="10258" max="10258" width="21.7109375" style="370" customWidth="1"/>
    <col min="10259" max="10259" width="17.28515625" style="370" customWidth="1"/>
    <col min="10260" max="10261" width="0" style="370" hidden="1" customWidth="1"/>
    <col min="10262" max="10262" width="14.140625" style="370" customWidth="1"/>
    <col min="10263" max="10263" width="18.140625" style="370" customWidth="1"/>
    <col min="10264" max="10264" width="14.140625" style="370" customWidth="1"/>
    <col min="10265" max="10266" width="0" style="370" hidden="1" customWidth="1"/>
    <col min="10267" max="10268" width="14.140625" style="370" customWidth="1"/>
    <col min="10269" max="10269" width="22.140625" style="370" customWidth="1"/>
    <col min="10270" max="10498" width="14.140625" style="370" customWidth="1"/>
    <col min="10499" max="10499" width="25.42578125" style="370" customWidth="1"/>
    <col min="10500" max="10500" width="14.140625" style="370" customWidth="1"/>
    <col min="10501" max="10502" width="0" style="370" hidden="1" customWidth="1"/>
    <col min="10503" max="10505" width="14.140625" style="370" customWidth="1"/>
    <col min="10506" max="10507" width="0" style="370" hidden="1" customWidth="1"/>
    <col min="10508" max="10510" width="14.140625" style="370" customWidth="1"/>
    <col min="10511" max="10512" width="0" style="370" hidden="1" customWidth="1"/>
    <col min="10513" max="10513" width="14.140625" style="370" customWidth="1"/>
    <col min="10514" max="10514" width="21.7109375" style="370" customWidth="1"/>
    <col min="10515" max="10515" width="17.28515625" style="370" customWidth="1"/>
    <col min="10516" max="10517" width="0" style="370" hidden="1" customWidth="1"/>
    <col min="10518" max="10518" width="14.140625" style="370" customWidth="1"/>
    <col min="10519" max="10519" width="18.140625" style="370" customWidth="1"/>
    <col min="10520" max="10520" width="14.140625" style="370" customWidth="1"/>
    <col min="10521" max="10522" width="0" style="370" hidden="1" customWidth="1"/>
    <col min="10523" max="10524" width="14.140625" style="370" customWidth="1"/>
    <col min="10525" max="10525" width="22.140625" style="370" customWidth="1"/>
    <col min="10526" max="10754" width="14.140625" style="370" customWidth="1"/>
    <col min="10755" max="10755" width="25.42578125" style="370" customWidth="1"/>
    <col min="10756" max="10756" width="14.140625" style="370" customWidth="1"/>
    <col min="10757" max="10758" width="0" style="370" hidden="1" customWidth="1"/>
    <col min="10759" max="10761" width="14.140625" style="370" customWidth="1"/>
    <col min="10762" max="10763" width="0" style="370" hidden="1" customWidth="1"/>
    <col min="10764" max="10766" width="14.140625" style="370" customWidth="1"/>
    <col min="10767" max="10768" width="0" style="370" hidden="1" customWidth="1"/>
    <col min="10769" max="10769" width="14.140625" style="370" customWidth="1"/>
    <col min="10770" max="10770" width="21.7109375" style="370" customWidth="1"/>
    <col min="10771" max="10771" width="17.28515625" style="370" customWidth="1"/>
    <col min="10772" max="10773" width="0" style="370" hidden="1" customWidth="1"/>
    <col min="10774" max="10774" width="14.140625" style="370" customWidth="1"/>
    <col min="10775" max="10775" width="18.140625" style="370" customWidth="1"/>
    <col min="10776" max="10776" width="14.140625" style="370" customWidth="1"/>
    <col min="10777" max="10778" width="0" style="370" hidden="1" customWidth="1"/>
    <col min="10779" max="10780" width="14.140625" style="370" customWidth="1"/>
    <col min="10781" max="10781" width="22.140625" style="370" customWidth="1"/>
    <col min="10782" max="11010" width="14.140625" style="370" customWidth="1"/>
    <col min="11011" max="11011" width="25.42578125" style="370" customWidth="1"/>
    <col min="11012" max="11012" width="14.140625" style="370" customWidth="1"/>
    <col min="11013" max="11014" width="0" style="370" hidden="1" customWidth="1"/>
    <col min="11015" max="11017" width="14.140625" style="370" customWidth="1"/>
    <col min="11018" max="11019" width="0" style="370" hidden="1" customWidth="1"/>
    <col min="11020" max="11022" width="14.140625" style="370" customWidth="1"/>
    <col min="11023" max="11024" width="0" style="370" hidden="1" customWidth="1"/>
    <col min="11025" max="11025" width="14.140625" style="370" customWidth="1"/>
    <col min="11026" max="11026" width="21.7109375" style="370" customWidth="1"/>
    <col min="11027" max="11027" width="17.28515625" style="370" customWidth="1"/>
    <col min="11028" max="11029" width="0" style="370" hidden="1" customWidth="1"/>
    <col min="11030" max="11030" width="14.140625" style="370" customWidth="1"/>
    <col min="11031" max="11031" width="18.140625" style="370" customWidth="1"/>
    <col min="11032" max="11032" width="14.140625" style="370" customWidth="1"/>
    <col min="11033" max="11034" width="0" style="370" hidden="1" customWidth="1"/>
    <col min="11035" max="11036" width="14.140625" style="370" customWidth="1"/>
    <col min="11037" max="11037" width="22.140625" style="370" customWidth="1"/>
    <col min="11038" max="11266" width="14.140625" style="370" customWidth="1"/>
    <col min="11267" max="11267" width="25.42578125" style="370" customWidth="1"/>
    <col min="11268" max="11268" width="14.140625" style="370" customWidth="1"/>
    <col min="11269" max="11270" width="0" style="370" hidden="1" customWidth="1"/>
    <col min="11271" max="11273" width="14.140625" style="370" customWidth="1"/>
    <col min="11274" max="11275" width="0" style="370" hidden="1" customWidth="1"/>
    <col min="11276" max="11278" width="14.140625" style="370" customWidth="1"/>
    <col min="11279" max="11280" width="0" style="370" hidden="1" customWidth="1"/>
    <col min="11281" max="11281" width="14.140625" style="370" customWidth="1"/>
    <col min="11282" max="11282" width="21.7109375" style="370" customWidth="1"/>
    <col min="11283" max="11283" width="17.28515625" style="370" customWidth="1"/>
    <col min="11284" max="11285" width="0" style="370" hidden="1" customWidth="1"/>
    <col min="11286" max="11286" width="14.140625" style="370" customWidth="1"/>
    <col min="11287" max="11287" width="18.140625" style="370" customWidth="1"/>
    <col min="11288" max="11288" width="14.140625" style="370" customWidth="1"/>
    <col min="11289" max="11290" width="0" style="370" hidden="1" customWidth="1"/>
    <col min="11291" max="11292" width="14.140625" style="370" customWidth="1"/>
    <col min="11293" max="11293" width="22.140625" style="370" customWidth="1"/>
    <col min="11294" max="11522" width="14.140625" style="370" customWidth="1"/>
    <col min="11523" max="11523" width="25.42578125" style="370" customWidth="1"/>
    <col min="11524" max="11524" width="14.140625" style="370" customWidth="1"/>
    <col min="11525" max="11526" width="0" style="370" hidden="1" customWidth="1"/>
    <col min="11527" max="11529" width="14.140625" style="370" customWidth="1"/>
    <col min="11530" max="11531" width="0" style="370" hidden="1" customWidth="1"/>
    <col min="11532" max="11534" width="14.140625" style="370" customWidth="1"/>
    <col min="11535" max="11536" width="0" style="370" hidden="1" customWidth="1"/>
    <col min="11537" max="11537" width="14.140625" style="370" customWidth="1"/>
    <col min="11538" max="11538" width="21.7109375" style="370" customWidth="1"/>
    <col min="11539" max="11539" width="17.28515625" style="370" customWidth="1"/>
    <col min="11540" max="11541" width="0" style="370" hidden="1" customWidth="1"/>
    <col min="11542" max="11542" width="14.140625" style="370" customWidth="1"/>
    <col min="11543" max="11543" width="18.140625" style="370" customWidth="1"/>
    <col min="11544" max="11544" width="14.140625" style="370" customWidth="1"/>
    <col min="11545" max="11546" width="0" style="370" hidden="1" customWidth="1"/>
    <col min="11547" max="11548" width="14.140625" style="370" customWidth="1"/>
    <col min="11549" max="11549" width="22.140625" style="370" customWidth="1"/>
    <col min="11550" max="11778" width="14.140625" style="370" customWidth="1"/>
    <col min="11779" max="11779" width="25.42578125" style="370" customWidth="1"/>
    <col min="11780" max="11780" width="14.140625" style="370" customWidth="1"/>
    <col min="11781" max="11782" width="0" style="370" hidden="1" customWidth="1"/>
    <col min="11783" max="11785" width="14.140625" style="370" customWidth="1"/>
    <col min="11786" max="11787" width="0" style="370" hidden="1" customWidth="1"/>
    <col min="11788" max="11790" width="14.140625" style="370" customWidth="1"/>
    <col min="11791" max="11792" width="0" style="370" hidden="1" customWidth="1"/>
    <col min="11793" max="11793" width="14.140625" style="370" customWidth="1"/>
    <col min="11794" max="11794" width="21.7109375" style="370" customWidth="1"/>
    <col min="11795" max="11795" width="17.28515625" style="370" customWidth="1"/>
    <col min="11796" max="11797" width="0" style="370" hidden="1" customWidth="1"/>
    <col min="11798" max="11798" width="14.140625" style="370" customWidth="1"/>
    <col min="11799" max="11799" width="18.140625" style="370" customWidth="1"/>
    <col min="11800" max="11800" width="14.140625" style="370" customWidth="1"/>
    <col min="11801" max="11802" width="0" style="370" hidden="1" customWidth="1"/>
    <col min="11803" max="11804" width="14.140625" style="370" customWidth="1"/>
    <col min="11805" max="11805" width="22.140625" style="370" customWidth="1"/>
    <col min="11806" max="12034" width="14.140625" style="370" customWidth="1"/>
    <col min="12035" max="12035" width="25.42578125" style="370" customWidth="1"/>
    <col min="12036" max="12036" width="14.140625" style="370" customWidth="1"/>
    <col min="12037" max="12038" width="0" style="370" hidden="1" customWidth="1"/>
    <col min="12039" max="12041" width="14.140625" style="370" customWidth="1"/>
    <col min="12042" max="12043" width="0" style="370" hidden="1" customWidth="1"/>
    <col min="12044" max="12046" width="14.140625" style="370" customWidth="1"/>
    <col min="12047" max="12048" width="0" style="370" hidden="1" customWidth="1"/>
    <col min="12049" max="12049" width="14.140625" style="370" customWidth="1"/>
    <col min="12050" max="12050" width="21.7109375" style="370" customWidth="1"/>
    <col min="12051" max="12051" width="17.28515625" style="370" customWidth="1"/>
    <col min="12052" max="12053" width="0" style="370" hidden="1" customWidth="1"/>
    <col min="12054" max="12054" width="14.140625" style="370" customWidth="1"/>
    <col min="12055" max="12055" width="18.140625" style="370" customWidth="1"/>
    <col min="12056" max="12056" width="14.140625" style="370" customWidth="1"/>
    <col min="12057" max="12058" width="0" style="370" hidden="1" customWidth="1"/>
    <col min="12059" max="12060" width="14.140625" style="370" customWidth="1"/>
    <col min="12061" max="12061" width="22.140625" style="370" customWidth="1"/>
    <col min="12062" max="12290" width="14.140625" style="370" customWidth="1"/>
    <col min="12291" max="12291" width="25.42578125" style="370" customWidth="1"/>
    <col min="12292" max="12292" width="14.140625" style="370" customWidth="1"/>
    <col min="12293" max="12294" width="0" style="370" hidden="1" customWidth="1"/>
    <col min="12295" max="12297" width="14.140625" style="370" customWidth="1"/>
    <col min="12298" max="12299" width="0" style="370" hidden="1" customWidth="1"/>
    <col min="12300" max="12302" width="14.140625" style="370" customWidth="1"/>
    <col min="12303" max="12304" width="0" style="370" hidden="1" customWidth="1"/>
    <col min="12305" max="12305" width="14.140625" style="370" customWidth="1"/>
    <col min="12306" max="12306" width="21.7109375" style="370" customWidth="1"/>
    <col min="12307" max="12307" width="17.28515625" style="370" customWidth="1"/>
    <col min="12308" max="12309" width="0" style="370" hidden="1" customWidth="1"/>
    <col min="12310" max="12310" width="14.140625" style="370" customWidth="1"/>
    <col min="12311" max="12311" width="18.140625" style="370" customWidth="1"/>
    <col min="12312" max="12312" width="14.140625" style="370" customWidth="1"/>
    <col min="12313" max="12314" width="0" style="370" hidden="1" customWidth="1"/>
    <col min="12315" max="12316" width="14.140625" style="370" customWidth="1"/>
    <col min="12317" max="12317" width="22.140625" style="370" customWidth="1"/>
    <col min="12318" max="12546" width="14.140625" style="370" customWidth="1"/>
    <col min="12547" max="12547" width="25.42578125" style="370" customWidth="1"/>
    <col min="12548" max="12548" width="14.140625" style="370" customWidth="1"/>
    <col min="12549" max="12550" width="0" style="370" hidden="1" customWidth="1"/>
    <col min="12551" max="12553" width="14.140625" style="370" customWidth="1"/>
    <col min="12554" max="12555" width="0" style="370" hidden="1" customWidth="1"/>
    <col min="12556" max="12558" width="14.140625" style="370" customWidth="1"/>
    <col min="12559" max="12560" width="0" style="370" hidden="1" customWidth="1"/>
    <col min="12561" max="12561" width="14.140625" style="370" customWidth="1"/>
    <col min="12562" max="12562" width="21.7109375" style="370" customWidth="1"/>
    <col min="12563" max="12563" width="17.28515625" style="370" customWidth="1"/>
    <col min="12564" max="12565" width="0" style="370" hidden="1" customWidth="1"/>
    <col min="12566" max="12566" width="14.140625" style="370" customWidth="1"/>
    <col min="12567" max="12567" width="18.140625" style="370" customWidth="1"/>
    <col min="12568" max="12568" width="14.140625" style="370" customWidth="1"/>
    <col min="12569" max="12570" width="0" style="370" hidden="1" customWidth="1"/>
    <col min="12571" max="12572" width="14.140625" style="370" customWidth="1"/>
    <col min="12573" max="12573" width="22.140625" style="370" customWidth="1"/>
    <col min="12574" max="12802" width="14.140625" style="370" customWidth="1"/>
    <col min="12803" max="12803" width="25.42578125" style="370" customWidth="1"/>
    <col min="12804" max="12804" width="14.140625" style="370" customWidth="1"/>
    <col min="12805" max="12806" width="0" style="370" hidden="1" customWidth="1"/>
    <col min="12807" max="12809" width="14.140625" style="370" customWidth="1"/>
    <col min="12810" max="12811" width="0" style="370" hidden="1" customWidth="1"/>
    <col min="12812" max="12814" width="14.140625" style="370" customWidth="1"/>
    <col min="12815" max="12816" width="0" style="370" hidden="1" customWidth="1"/>
    <col min="12817" max="12817" width="14.140625" style="370" customWidth="1"/>
    <col min="12818" max="12818" width="21.7109375" style="370" customWidth="1"/>
    <col min="12819" max="12819" width="17.28515625" style="370" customWidth="1"/>
    <col min="12820" max="12821" width="0" style="370" hidden="1" customWidth="1"/>
    <col min="12822" max="12822" width="14.140625" style="370" customWidth="1"/>
    <col min="12823" max="12823" width="18.140625" style="370" customWidth="1"/>
    <col min="12824" max="12824" width="14.140625" style="370" customWidth="1"/>
    <col min="12825" max="12826" width="0" style="370" hidden="1" customWidth="1"/>
    <col min="12827" max="12828" width="14.140625" style="370" customWidth="1"/>
    <col min="12829" max="12829" width="22.140625" style="370" customWidth="1"/>
    <col min="12830" max="13058" width="14.140625" style="370" customWidth="1"/>
    <col min="13059" max="13059" width="25.42578125" style="370" customWidth="1"/>
    <col min="13060" max="13060" width="14.140625" style="370" customWidth="1"/>
    <col min="13061" max="13062" width="0" style="370" hidden="1" customWidth="1"/>
    <col min="13063" max="13065" width="14.140625" style="370" customWidth="1"/>
    <col min="13066" max="13067" width="0" style="370" hidden="1" customWidth="1"/>
    <col min="13068" max="13070" width="14.140625" style="370" customWidth="1"/>
    <col min="13071" max="13072" width="0" style="370" hidden="1" customWidth="1"/>
    <col min="13073" max="13073" width="14.140625" style="370" customWidth="1"/>
    <col min="13074" max="13074" width="21.7109375" style="370" customWidth="1"/>
    <col min="13075" max="13075" width="17.28515625" style="370" customWidth="1"/>
    <col min="13076" max="13077" width="0" style="370" hidden="1" customWidth="1"/>
    <col min="13078" max="13078" width="14.140625" style="370" customWidth="1"/>
    <col min="13079" max="13079" width="18.140625" style="370" customWidth="1"/>
    <col min="13080" max="13080" width="14.140625" style="370" customWidth="1"/>
    <col min="13081" max="13082" width="0" style="370" hidden="1" customWidth="1"/>
    <col min="13083" max="13084" width="14.140625" style="370" customWidth="1"/>
    <col min="13085" max="13085" width="22.140625" style="370" customWidth="1"/>
    <col min="13086" max="13314" width="14.140625" style="370" customWidth="1"/>
    <col min="13315" max="13315" width="25.42578125" style="370" customWidth="1"/>
    <col min="13316" max="13316" width="14.140625" style="370" customWidth="1"/>
    <col min="13317" max="13318" width="0" style="370" hidden="1" customWidth="1"/>
    <col min="13319" max="13321" width="14.140625" style="370" customWidth="1"/>
    <col min="13322" max="13323" width="0" style="370" hidden="1" customWidth="1"/>
    <col min="13324" max="13326" width="14.140625" style="370" customWidth="1"/>
    <col min="13327" max="13328" width="0" style="370" hidden="1" customWidth="1"/>
    <col min="13329" max="13329" width="14.140625" style="370" customWidth="1"/>
    <col min="13330" max="13330" width="21.7109375" style="370" customWidth="1"/>
    <col min="13331" max="13331" width="17.28515625" style="370" customWidth="1"/>
    <col min="13332" max="13333" width="0" style="370" hidden="1" customWidth="1"/>
    <col min="13334" max="13334" width="14.140625" style="370" customWidth="1"/>
    <col min="13335" max="13335" width="18.140625" style="370" customWidth="1"/>
    <col min="13336" max="13336" width="14.140625" style="370" customWidth="1"/>
    <col min="13337" max="13338" width="0" style="370" hidden="1" customWidth="1"/>
    <col min="13339" max="13340" width="14.140625" style="370" customWidth="1"/>
    <col min="13341" max="13341" width="22.140625" style="370" customWidth="1"/>
    <col min="13342" max="13570" width="14.140625" style="370" customWidth="1"/>
    <col min="13571" max="13571" width="25.42578125" style="370" customWidth="1"/>
    <col min="13572" max="13572" width="14.140625" style="370" customWidth="1"/>
    <col min="13573" max="13574" width="0" style="370" hidden="1" customWidth="1"/>
    <col min="13575" max="13577" width="14.140625" style="370" customWidth="1"/>
    <col min="13578" max="13579" width="0" style="370" hidden="1" customWidth="1"/>
    <col min="13580" max="13582" width="14.140625" style="370" customWidth="1"/>
    <col min="13583" max="13584" width="0" style="370" hidden="1" customWidth="1"/>
    <col min="13585" max="13585" width="14.140625" style="370" customWidth="1"/>
    <col min="13586" max="13586" width="21.7109375" style="370" customWidth="1"/>
    <col min="13587" max="13587" width="17.28515625" style="370" customWidth="1"/>
    <col min="13588" max="13589" width="0" style="370" hidden="1" customWidth="1"/>
    <col min="13590" max="13590" width="14.140625" style="370" customWidth="1"/>
    <col min="13591" max="13591" width="18.140625" style="370" customWidth="1"/>
    <col min="13592" max="13592" width="14.140625" style="370" customWidth="1"/>
    <col min="13593" max="13594" width="0" style="370" hidden="1" customWidth="1"/>
    <col min="13595" max="13596" width="14.140625" style="370" customWidth="1"/>
    <col min="13597" max="13597" width="22.140625" style="370" customWidth="1"/>
    <col min="13598" max="13826" width="14.140625" style="370" customWidth="1"/>
    <col min="13827" max="13827" width="25.42578125" style="370" customWidth="1"/>
    <col min="13828" max="13828" width="14.140625" style="370" customWidth="1"/>
    <col min="13829" max="13830" width="0" style="370" hidden="1" customWidth="1"/>
    <col min="13831" max="13833" width="14.140625" style="370" customWidth="1"/>
    <col min="13834" max="13835" width="0" style="370" hidden="1" customWidth="1"/>
    <col min="13836" max="13838" width="14.140625" style="370" customWidth="1"/>
    <col min="13839" max="13840" width="0" style="370" hidden="1" customWidth="1"/>
    <col min="13841" max="13841" width="14.140625" style="370" customWidth="1"/>
    <col min="13842" max="13842" width="21.7109375" style="370" customWidth="1"/>
    <col min="13843" max="13843" width="17.28515625" style="370" customWidth="1"/>
    <col min="13844" max="13845" width="0" style="370" hidden="1" customWidth="1"/>
    <col min="13846" max="13846" width="14.140625" style="370" customWidth="1"/>
    <col min="13847" max="13847" width="18.140625" style="370" customWidth="1"/>
    <col min="13848" max="13848" width="14.140625" style="370" customWidth="1"/>
    <col min="13849" max="13850" width="0" style="370" hidden="1" customWidth="1"/>
    <col min="13851" max="13852" width="14.140625" style="370" customWidth="1"/>
    <col min="13853" max="13853" width="22.140625" style="370" customWidth="1"/>
    <col min="13854" max="14082" width="14.140625" style="370" customWidth="1"/>
    <col min="14083" max="14083" width="25.42578125" style="370" customWidth="1"/>
    <col min="14084" max="14084" width="14.140625" style="370" customWidth="1"/>
    <col min="14085" max="14086" width="0" style="370" hidden="1" customWidth="1"/>
    <col min="14087" max="14089" width="14.140625" style="370" customWidth="1"/>
    <col min="14090" max="14091" width="0" style="370" hidden="1" customWidth="1"/>
    <col min="14092" max="14094" width="14.140625" style="370" customWidth="1"/>
    <col min="14095" max="14096" width="0" style="370" hidden="1" customWidth="1"/>
    <col min="14097" max="14097" width="14.140625" style="370" customWidth="1"/>
    <col min="14098" max="14098" width="21.7109375" style="370" customWidth="1"/>
    <col min="14099" max="14099" width="17.28515625" style="370" customWidth="1"/>
    <col min="14100" max="14101" width="0" style="370" hidden="1" customWidth="1"/>
    <col min="14102" max="14102" width="14.140625" style="370" customWidth="1"/>
    <col min="14103" max="14103" width="18.140625" style="370" customWidth="1"/>
    <col min="14104" max="14104" width="14.140625" style="370" customWidth="1"/>
    <col min="14105" max="14106" width="0" style="370" hidden="1" customWidth="1"/>
    <col min="14107" max="14108" width="14.140625" style="370" customWidth="1"/>
    <col min="14109" max="14109" width="22.140625" style="370" customWidth="1"/>
    <col min="14110" max="14338" width="14.140625" style="370" customWidth="1"/>
    <col min="14339" max="14339" width="25.42578125" style="370" customWidth="1"/>
    <col min="14340" max="14340" width="14.140625" style="370" customWidth="1"/>
    <col min="14341" max="14342" width="0" style="370" hidden="1" customWidth="1"/>
    <col min="14343" max="14345" width="14.140625" style="370" customWidth="1"/>
    <col min="14346" max="14347" width="0" style="370" hidden="1" customWidth="1"/>
    <col min="14348" max="14350" width="14.140625" style="370" customWidth="1"/>
    <col min="14351" max="14352" width="0" style="370" hidden="1" customWidth="1"/>
    <col min="14353" max="14353" width="14.140625" style="370" customWidth="1"/>
    <col min="14354" max="14354" width="21.7109375" style="370" customWidth="1"/>
    <col min="14355" max="14355" width="17.28515625" style="370" customWidth="1"/>
    <col min="14356" max="14357" width="0" style="370" hidden="1" customWidth="1"/>
    <col min="14358" max="14358" width="14.140625" style="370" customWidth="1"/>
    <col min="14359" max="14359" width="18.140625" style="370" customWidth="1"/>
    <col min="14360" max="14360" width="14.140625" style="370" customWidth="1"/>
    <col min="14361" max="14362" width="0" style="370" hidden="1" customWidth="1"/>
    <col min="14363" max="14364" width="14.140625" style="370" customWidth="1"/>
    <col min="14365" max="14365" width="22.140625" style="370" customWidth="1"/>
    <col min="14366" max="14594" width="14.140625" style="370" customWidth="1"/>
    <col min="14595" max="14595" width="25.42578125" style="370" customWidth="1"/>
    <col min="14596" max="14596" width="14.140625" style="370" customWidth="1"/>
    <col min="14597" max="14598" width="0" style="370" hidden="1" customWidth="1"/>
    <col min="14599" max="14601" width="14.140625" style="370" customWidth="1"/>
    <col min="14602" max="14603" width="0" style="370" hidden="1" customWidth="1"/>
    <col min="14604" max="14606" width="14.140625" style="370" customWidth="1"/>
    <col min="14607" max="14608" width="0" style="370" hidden="1" customWidth="1"/>
    <col min="14609" max="14609" width="14.140625" style="370" customWidth="1"/>
    <col min="14610" max="14610" width="21.7109375" style="370" customWidth="1"/>
    <col min="14611" max="14611" width="17.28515625" style="370" customWidth="1"/>
    <col min="14612" max="14613" width="0" style="370" hidden="1" customWidth="1"/>
    <col min="14614" max="14614" width="14.140625" style="370" customWidth="1"/>
    <col min="14615" max="14615" width="18.140625" style="370" customWidth="1"/>
    <col min="14616" max="14616" width="14.140625" style="370" customWidth="1"/>
    <col min="14617" max="14618" width="0" style="370" hidden="1" customWidth="1"/>
    <col min="14619" max="14620" width="14.140625" style="370" customWidth="1"/>
    <col min="14621" max="14621" width="22.140625" style="370" customWidth="1"/>
    <col min="14622" max="14850" width="14.140625" style="370" customWidth="1"/>
    <col min="14851" max="14851" width="25.42578125" style="370" customWidth="1"/>
    <col min="14852" max="14852" width="14.140625" style="370" customWidth="1"/>
    <col min="14853" max="14854" width="0" style="370" hidden="1" customWidth="1"/>
    <col min="14855" max="14857" width="14.140625" style="370" customWidth="1"/>
    <col min="14858" max="14859" width="0" style="370" hidden="1" customWidth="1"/>
    <col min="14860" max="14862" width="14.140625" style="370" customWidth="1"/>
    <col min="14863" max="14864" width="0" style="370" hidden="1" customWidth="1"/>
    <col min="14865" max="14865" width="14.140625" style="370" customWidth="1"/>
    <col min="14866" max="14866" width="21.7109375" style="370" customWidth="1"/>
    <col min="14867" max="14867" width="17.28515625" style="370" customWidth="1"/>
    <col min="14868" max="14869" width="0" style="370" hidden="1" customWidth="1"/>
    <col min="14870" max="14870" width="14.140625" style="370" customWidth="1"/>
    <col min="14871" max="14871" width="18.140625" style="370" customWidth="1"/>
    <col min="14872" max="14872" width="14.140625" style="370" customWidth="1"/>
    <col min="14873" max="14874" width="0" style="370" hidden="1" customWidth="1"/>
    <col min="14875" max="14876" width="14.140625" style="370" customWidth="1"/>
    <col min="14877" max="14877" width="22.140625" style="370" customWidth="1"/>
    <col min="14878" max="15106" width="14.140625" style="370" customWidth="1"/>
    <col min="15107" max="15107" width="25.42578125" style="370" customWidth="1"/>
    <col min="15108" max="15108" width="14.140625" style="370" customWidth="1"/>
    <col min="15109" max="15110" width="0" style="370" hidden="1" customWidth="1"/>
    <col min="15111" max="15113" width="14.140625" style="370" customWidth="1"/>
    <col min="15114" max="15115" width="0" style="370" hidden="1" customWidth="1"/>
    <col min="15116" max="15118" width="14.140625" style="370" customWidth="1"/>
    <col min="15119" max="15120" width="0" style="370" hidden="1" customWidth="1"/>
    <col min="15121" max="15121" width="14.140625" style="370" customWidth="1"/>
    <col min="15122" max="15122" width="21.7109375" style="370" customWidth="1"/>
    <col min="15123" max="15123" width="17.28515625" style="370" customWidth="1"/>
    <col min="15124" max="15125" width="0" style="370" hidden="1" customWidth="1"/>
    <col min="15126" max="15126" width="14.140625" style="370" customWidth="1"/>
    <col min="15127" max="15127" width="18.140625" style="370" customWidth="1"/>
    <col min="15128" max="15128" width="14.140625" style="370" customWidth="1"/>
    <col min="15129" max="15130" width="0" style="370" hidden="1" customWidth="1"/>
    <col min="15131" max="15132" width="14.140625" style="370" customWidth="1"/>
    <col min="15133" max="15133" width="22.140625" style="370" customWidth="1"/>
    <col min="15134" max="15362" width="14.140625" style="370" customWidth="1"/>
    <col min="15363" max="15363" width="25.42578125" style="370" customWidth="1"/>
    <col min="15364" max="15364" width="14.140625" style="370" customWidth="1"/>
    <col min="15365" max="15366" width="0" style="370" hidden="1" customWidth="1"/>
    <col min="15367" max="15369" width="14.140625" style="370" customWidth="1"/>
    <col min="15370" max="15371" width="0" style="370" hidden="1" customWidth="1"/>
    <col min="15372" max="15374" width="14.140625" style="370" customWidth="1"/>
    <col min="15375" max="15376" width="0" style="370" hidden="1" customWidth="1"/>
    <col min="15377" max="15377" width="14.140625" style="370" customWidth="1"/>
    <col min="15378" max="15378" width="21.7109375" style="370" customWidth="1"/>
    <col min="15379" max="15379" width="17.28515625" style="370" customWidth="1"/>
    <col min="15380" max="15381" width="0" style="370" hidden="1" customWidth="1"/>
    <col min="15382" max="15382" width="14.140625" style="370" customWidth="1"/>
    <col min="15383" max="15383" width="18.140625" style="370" customWidth="1"/>
    <col min="15384" max="15384" width="14.140625" style="370" customWidth="1"/>
    <col min="15385" max="15386" width="0" style="370" hidden="1" customWidth="1"/>
    <col min="15387" max="15388" width="14.140625" style="370" customWidth="1"/>
    <col min="15389" max="15389" width="22.140625" style="370" customWidth="1"/>
    <col min="15390" max="15618" width="14.140625" style="370" customWidth="1"/>
    <col min="15619" max="15619" width="25.42578125" style="370" customWidth="1"/>
    <col min="15620" max="15620" width="14.140625" style="370" customWidth="1"/>
    <col min="15621" max="15622" width="0" style="370" hidden="1" customWidth="1"/>
    <col min="15623" max="15625" width="14.140625" style="370" customWidth="1"/>
    <col min="15626" max="15627" width="0" style="370" hidden="1" customWidth="1"/>
    <col min="15628" max="15630" width="14.140625" style="370" customWidth="1"/>
    <col min="15631" max="15632" width="0" style="370" hidden="1" customWidth="1"/>
    <col min="15633" max="15633" width="14.140625" style="370" customWidth="1"/>
    <col min="15634" max="15634" width="21.7109375" style="370" customWidth="1"/>
    <col min="15635" max="15635" width="17.28515625" style="370" customWidth="1"/>
    <col min="15636" max="15637" width="0" style="370" hidden="1" customWidth="1"/>
    <col min="15638" max="15638" width="14.140625" style="370" customWidth="1"/>
    <col min="15639" max="15639" width="18.140625" style="370" customWidth="1"/>
    <col min="15640" max="15640" width="14.140625" style="370" customWidth="1"/>
    <col min="15641" max="15642" width="0" style="370" hidden="1" customWidth="1"/>
    <col min="15643" max="15644" width="14.140625" style="370" customWidth="1"/>
    <col min="15645" max="15645" width="22.140625" style="370" customWidth="1"/>
    <col min="15646" max="15874" width="14.140625" style="370" customWidth="1"/>
    <col min="15875" max="15875" width="25.42578125" style="370" customWidth="1"/>
    <col min="15876" max="15876" width="14.140625" style="370" customWidth="1"/>
    <col min="15877" max="15878" width="0" style="370" hidden="1" customWidth="1"/>
    <col min="15879" max="15881" width="14.140625" style="370" customWidth="1"/>
    <col min="15882" max="15883" width="0" style="370" hidden="1" customWidth="1"/>
    <col min="15884" max="15886" width="14.140625" style="370" customWidth="1"/>
    <col min="15887" max="15888" width="0" style="370" hidden="1" customWidth="1"/>
    <col min="15889" max="15889" width="14.140625" style="370" customWidth="1"/>
    <col min="15890" max="15890" width="21.7109375" style="370" customWidth="1"/>
    <col min="15891" max="15891" width="17.28515625" style="370" customWidth="1"/>
    <col min="15892" max="15893" width="0" style="370" hidden="1" customWidth="1"/>
    <col min="15894" max="15894" width="14.140625" style="370" customWidth="1"/>
    <col min="15895" max="15895" width="18.140625" style="370" customWidth="1"/>
    <col min="15896" max="15896" width="14.140625" style="370" customWidth="1"/>
    <col min="15897" max="15898" width="0" style="370" hidden="1" customWidth="1"/>
    <col min="15899" max="15900" width="14.140625" style="370" customWidth="1"/>
    <col min="15901" max="15901" width="22.140625" style="370" customWidth="1"/>
    <col min="15902" max="16130" width="14.140625" style="370" customWidth="1"/>
    <col min="16131" max="16131" width="25.42578125" style="370" customWidth="1"/>
    <col min="16132" max="16132" width="14.140625" style="370" customWidth="1"/>
    <col min="16133" max="16134" width="0" style="370" hidden="1" customWidth="1"/>
    <col min="16135" max="16137" width="14.140625" style="370" customWidth="1"/>
    <col min="16138" max="16139" width="0" style="370" hidden="1" customWidth="1"/>
    <col min="16140" max="16142" width="14.140625" style="370" customWidth="1"/>
    <col min="16143" max="16144" width="0" style="370" hidden="1" customWidth="1"/>
    <col min="16145" max="16145" width="14.140625" style="370" customWidth="1"/>
    <col min="16146" max="16146" width="21.7109375" style="370" customWidth="1"/>
    <col min="16147" max="16147" width="17.28515625" style="370" customWidth="1"/>
    <col min="16148" max="16149" width="0" style="370" hidden="1" customWidth="1"/>
    <col min="16150" max="16150" width="14.140625" style="370" customWidth="1"/>
    <col min="16151" max="16151" width="18.140625" style="370" customWidth="1"/>
    <col min="16152" max="16152" width="14.140625" style="370" customWidth="1"/>
    <col min="16153" max="16154" width="0" style="370" hidden="1" customWidth="1"/>
    <col min="16155" max="16156" width="14.140625" style="370" customWidth="1"/>
    <col min="16157" max="16157" width="22.140625" style="370" customWidth="1"/>
    <col min="16158" max="16384" width="14.140625" style="370" customWidth="1"/>
  </cols>
  <sheetData>
    <row r="1" spans="1:36" ht="27" customHeight="1" x14ac:dyDescent="0.25">
      <c r="A1" s="442" t="s">
        <v>0</v>
      </c>
      <c r="B1" s="442" t="s">
        <v>164</v>
      </c>
      <c r="C1" s="443" t="s">
        <v>165</v>
      </c>
      <c r="D1" s="444" t="s">
        <v>166</v>
      </c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</row>
    <row r="2" spans="1:36" ht="63.75" customHeight="1" x14ac:dyDescent="0.25">
      <c r="A2" s="442"/>
      <c r="B2" s="442"/>
      <c r="C2" s="443"/>
      <c r="D2" s="444" t="s">
        <v>167</v>
      </c>
      <c r="E2" s="444"/>
      <c r="F2" s="444"/>
      <c r="G2" s="444"/>
      <c r="H2" s="444"/>
      <c r="I2" s="445" t="s">
        <v>168</v>
      </c>
      <c r="J2" s="446"/>
      <c r="K2" s="446"/>
      <c r="L2" s="446"/>
      <c r="M2" s="447"/>
      <c r="N2" s="444" t="s">
        <v>169</v>
      </c>
      <c r="O2" s="444"/>
      <c r="P2" s="444"/>
      <c r="Q2" s="444"/>
      <c r="R2" s="444"/>
      <c r="S2" s="444" t="s">
        <v>170</v>
      </c>
      <c r="T2" s="444"/>
      <c r="U2" s="444"/>
      <c r="V2" s="444"/>
      <c r="W2" s="444"/>
      <c r="X2" s="444" t="s">
        <v>171</v>
      </c>
      <c r="Y2" s="444"/>
      <c r="Z2" s="444"/>
      <c r="AA2" s="444"/>
      <c r="AB2" s="444"/>
      <c r="AC2" s="448" t="s">
        <v>270</v>
      </c>
    </row>
    <row r="3" spans="1:36" s="374" customFormat="1" ht="80.25" customHeight="1" x14ac:dyDescent="0.25">
      <c r="A3" s="442"/>
      <c r="B3" s="442"/>
      <c r="C3" s="443"/>
      <c r="D3" s="372" t="s">
        <v>172</v>
      </c>
      <c r="E3" s="372" t="s">
        <v>173</v>
      </c>
      <c r="F3" s="372" t="s">
        <v>252</v>
      </c>
      <c r="G3" s="372" t="s">
        <v>267</v>
      </c>
      <c r="H3" s="372" t="s">
        <v>268</v>
      </c>
      <c r="I3" s="372" t="s">
        <v>172</v>
      </c>
      <c r="J3" s="373" t="s">
        <v>174</v>
      </c>
      <c r="K3" s="373" t="s">
        <v>253</v>
      </c>
      <c r="L3" s="372" t="s">
        <v>267</v>
      </c>
      <c r="M3" s="372" t="s">
        <v>268</v>
      </c>
      <c r="N3" s="372" t="s">
        <v>172</v>
      </c>
      <c r="O3" s="372" t="s">
        <v>175</v>
      </c>
      <c r="P3" s="372" t="s">
        <v>252</v>
      </c>
      <c r="Q3" s="372" t="s">
        <v>267</v>
      </c>
      <c r="R3" s="372" t="s">
        <v>268</v>
      </c>
      <c r="S3" s="372" t="s">
        <v>172</v>
      </c>
      <c r="T3" s="372" t="s">
        <v>176</v>
      </c>
      <c r="U3" s="372" t="s">
        <v>252</v>
      </c>
      <c r="V3" s="372" t="s">
        <v>267</v>
      </c>
      <c r="W3" s="372" t="s">
        <v>268</v>
      </c>
      <c r="X3" s="372" t="s">
        <v>172</v>
      </c>
      <c r="Y3" s="372" t="s">
        <v>176</v>
      </c>
      <c r="Z3" s="372" t="s">
        <v>252</v>
      </c>
      <c r="AA3" s="372" t="s">
        <v>267</v>
      </c>
      <c r="AB3" s="372" t="s">
        <v>268</v>
      </c>
      <c r="AC3" s="449"/>
      <c r="AD3" s="375"/>
      <c r="AE3" s="393"/>
      <c r="AJ3" s="375"/>
    </row>
    <row r="4" spans="1:36" x14ac:dyDescent="0.25">
      <c r="A4" s="376"/>
      <c r="B4" s="376" t="s">
        <v>254</v>
      </c>
      <c r="C4" s="377" t="s">
        <v>269</v>
      </c>
      <c r="D4" s="76">
        <v>1</v>
      </c>
      <c r="E4" s="76" t="s">
        <v>177</v>
      </c>
      <c r="F4" s="76"/>
      <c r="G4" s="76"/>
      <c r="H4" s="76"/>
      <c r="I4" s="372">
        <v>2</v>
      </c>
      <c r="J4" s="77" t="s">
        <v>178</v>
      </c>
      <c r="K4" s="77"/>
      <c r="L4" s="76"/>
      <c r="M4" s="76"/>
      <c r="N4" s="76">
        <v>3</v>
      </c>
      <c r="O4" s="76" t="s">
        <v>179</v>
      </c>
      <c r="P4" s="76"/>
      <c r="Q4" s="76"/>
      <c r="R4" s="76"/>
      <c r="S4" s="76">
        <v>4</v>
      </c>
      <c r="T4" s="76" t="s">
        <v>180</v>
      </c>
      <c r="U4" s="76"/>
      <c r="V4" s="76"/>
      <c r="W4" s="76"/>
      <c r="X4" s="76">
        <v>5</v>
      </c>
      <c r="Y4" s="76" t="s">
        <v>181</v>
      </c>
      <c r="Z4" s="76"/>
      <c r="AA4" s="76"/>
      <c r="AB4" s="76"/>
      <c r="AC4" s="76">
        <v>6</v>
      </c>
    </row>
    <row r="5" spans="1:36" ht="30" x14ac:dyDescent="0.25">
      <c r="A5" s="317">
        <v>1</v>
      </c>
      <c r="B5" s="317">
        <v>202</v>
      </c>
      <c r="C5" s="78" t="s">
        <v>201</v>
      </c>
      <c r="D5" s="378" t="s">
        <v>183</v>
      </c>
      <c r="E5" s="76" t="s">
        <v>255</v>
      </c>
      <c r="F5" s="76" t="s">
        <v>184</v>
      </c>
      <c r="G5" s="77" t="s">
        <v>255</v>
      </c>
      <c r="H5" s="379">
        <v>2</v>
      </c>
      <c r="I5" s="378" t="s">
        <v>183</v>
      </c>
      <c r="J5" s="77" t="s">
        <v>184</v>
      </c>
      <c r="K5" s="77" t="s">
        <v>184</v>
      </c>
      <c r="L5" s="76" t="s">
        <v>255</v>
      </c>
      <c r="M5" s="380">
        <v>1</v>
      </c>
      <c r="N5" s="378" t="s">
        <v>183</v>
      </c>
      <c r="O5" s="76" t="s">
        <v>255</v>
      </c>
      <c r="P5" s="76" t="s">
        <v>255</v>
      </c>
      <c r="Q5" s="76" t="s">
        <v>255</v>
      </c>
      <c r="R5" s="381">
        <v>3</v>
      </c>
      <c r="S5" s="76" t="s">
        <v>183</v>
      </c>
      <c r="T5" s="76" t="s">
        <v>184</v>
      </c>
      <c r="U5" s="76" t="s">
        <v>184</v>
      </c>
      <c r="V5" s="76" t="s">
        <v>255</v>
      </c>
      <c r="W5" s="380">
        <v>1</v>
      </c>
      <c r="X5" s="76" t="s">
        <v>183</v>
      </c>
      <c r="Y5" s="76" t="s">
        <v>255</v>
      </c>
      <c r="Z5" s="76" t="s">
        <v>184</v>
      </c>
      <c r="AA5" s="76" t="s">
        <v>255</v>
      </c>
      <c r="AB5" s="379">
        <v>2</v>
      </c>
      <c r="AC5" s="391">
        <v>0.6</v>
      </c>
    </row>
    <row r="6" spans="1:36" ht="30" x14ac:dyDescent="0.25">
      <c r="A6" s="317">
        <v>2</v>
      </c>
      <c r="B6" s="317">
        <v>302</v>
      </c>
      <c r="C6" s="78" t="s">
        <v>182</v>
      </c>
      <c r="D6" s="378" t="s">
        <v>183</v>
      </c>
      <c r="E6" s="76" t="s">
        <v>255</v>
      </c>
      <c r="F6" s="76" t="s">
        <v>184</v>
      </c>
      <c r="G6" s="77" t="s">
        <v>255</v>
      </c>
      <c r="H6" s="379">
        <v>2</v>
      </c>
      <c r="I6" s="378" t="s">
        <v>183</v>
      </c>
      <c r="J6" s="77" t="s">
        <v>255</v>
      </c>
      <c r="K6" s="77" t="s">
        <v>184</v>
      </c>
      <c r="L6" s="76" t="s">
        <v>255</v>
      </c>
      <c r="M6" s="379">
        <v>2</v>
      </c>
      <c r="N6" s="378" t="s">
        <v>183</v>
      </c>
      <c r="O6" s="76" t="s">
        <v>255</v>
      </c>
      <c r="P6" s="76" t="s">
        <v>255</v>
      </c>
      <c r="Q6" s="76" t="s">
        <v>255</v>
      </c>
      <c r="R6" s="381">
        <v>3</v>
      </c>
      <c r="S6" s="76" t="s">
        <v>183</v>
      </c>
      <c r="T6" s="76" t="s">
        <v>184</v>
      </c>
      <c r="U6" s="76" t="s">
        <v>184</v>
      </c>
      <c r="V6" s="76" t="s">
        <v>255</v>
      </c>
      <c r="W6" s="380">
        <v>1</v>
      </c>
      <c r="X6" s="76" t="s">
        <v>183</v>
      </c>
      <c r="Y6" s="76" t="s">
        <v>255</v>
      </c>
      <c r="Z6" s="76" t="s">
        <v>184</v>
      </c>
      <c r="AA6" s="76" t="s">
        <v>255</v>
      </c>
      <c r="AB6" s="379">
        <v>2</v>
      </c>
      <c r="AC6" s="391">
        <v>0.66666666666666663</v>
      </c>
    </row>
    <row r="7" spans="1:36" ht="45" x14ac:dyDescent="0.25">
      <c r="A7" s="317">
        <v>3</v>
      </c>
      <c r="B7" s="317">
        <v>402</v>
      </c>
      <c r="C7" s="78" t="s">
        <v>202</v>
      </c>
      <c r="D7" s="378" t="s">
        <v>183</v>
      </c>
      <c r="E7" s="76" t="s">
        <v>255</v>
      </c>
      <c r="F7" s="76" t="s">
        <v>255</v>
      </c>
      <c r="G7" s="77" t="s">
        <v>255</v>
      </c>
      <c r="H7" s="379">
        <v>3</v>
      </c>
      <c r="I7" s="378" t="s">
        <v>183</v>
      </c>
      <c r="J7" s="77" t="s">
        <v>184</v>
      </c>
      <c r="K7" s="77" t="s">
        <v>184</v>
      </c>
      <c r="L7" s="76" t="s">
        <v>255</v>
      </c>
      <c r="M7" s="380">
        <v>1</v>
      </c>
      <c r="N7" s="378" t="s">
        <v>183</v>
      </c>
      <c r="O7" s="76" t="s">
        <v>255</v>
      </c>
      <c r="P7" s="76" t="s">
        <v>255</v>
      </c>
      <c r="Q7" s="76" t="s">
        <v>255</v>
      </c>
      <c r="R7" s="381">
        <v>3</v>
      </c>
      <c r="S7" s="76" t="s">
        <v>183</v>
      </c>
      <c r="T7" s="76" t="s">
        <v>184</v>
      </c>
      <c r="U7" s="76" t="s">
        <v>255</v>
      </c>
      <c r="V7" s="76" t="s">
        <v>255</v>
      </c>
      <c r="W7" s="379">
        <v>2</v>
      </c>
      <c r="X7" s="76" t="s">
        <v>183</v>
      </c>
      <c r="Y7" s="76" t="s">
        <v>255</v>
      </c>
      <c r="Z7" s="76" t="s">
        <v>255</v>
      </c>
      <c r="AA7" s="76" t="s">
        <v>255</v>
      </c>
      <c r="AB7" s="379">
        <v>3</v>
      </c>
      <c r="AC7" s="395">
        <v>0.8</v>
      </c>
    </row>
    <row r="8" spans="1:36" ht="45" x14ac:dyDescent="0.25">
      <c r="A8" s="317">
        <v>4</v>
      </c>
      <c r="B8" s="317">
        <v>502</v>
      </c>
      <c r="C8" s="78" t="s">
        <v>224</v>
      </c>
      <c r="D8" s="378" t="s">
        <v>183</v>
      </c>
      <c r="E8" s="76" t="s">
        <v>255</v>
      </c>
      <c r="F8" s="76" t="s">
        <v>184</v>
      </c>
      <c r="G8" s="77" t="s">
        <v>255</v>
      </c>
      <c r="H8" s="379">
        <v>2</v>
      </c>
      <c r="I8" s="378" t="s">
        <v>183</v>
      </c>
      <c r="J8" s="77" t="s">
        <v>184</v>
      </c>
      <c r="K8" s="77" t="s">
        <v>184</v>
      </c>
      <c r="L8" s="76" t="s">
        <v>255</v>
      </c>
      <c r="M8" s="380">
        <v>1</v>
      </c>
      <c r="N8" s="378" t="s">
        <v>183</v>
      </c>
      <c r="O8" s="76" t="s">
        <v>255</v>
      </c>
      <c r="P8" s="76" t="s">
        <v>255</v>
      </c>
      <c r="Q8" s="76" t="s">
        <v>255</v>
      </c>
      <c r="R8" s="381">
        <v>3</v>
      </c>
      <c r="S8" s="76" t="s">
        <v>183</v>
      </c>
      <c r="T8" s="76" t="s">
        <v>184</v>
      </c>
      <c r="U8" s="76" t="s">
        <v>184</v>
      </c>
      <c r="V8" s="76" t="s">
        <v>184</v>
      </c>
      <c r="W8" s="81">
        <v>0</v>
      </c>
      <c r="X8" s="76" t="s">
        <v>183</v>
      </c>
      <c r="Y8" s="76" t="s">
        <v>184</v>
      </c>
      <c r="Z8" s="76" t="s">
        <v>184</v>
      </c>
      <c r="AA8" s="76" t="s">
        <v>184</v>
      </c>
      <c r="AB8" s="81">
        <v>0</v>
      </c>
      <c r="AC8" s="391">
        <v>0.4</v>
      </c>
    </row>
    <row r="9" spans="1:36" ht="30" x14ac:dyDescent="0.25">
      <c r="A9" s="317">
        <v>5</v>
      </c>
      <c r="B9" s="317">
        <v>602</v>
      </c>
      <c r="C9" s="78" t="s">
        <v>185</v>
      </c>
      <c r="D9" s="378" t="s">
        <v>183</v>
      </c>
      <c r="E9" s="76" t="s">
        <v>255</v>
      </c>
      <c r="F9" s="76" t="s">
        <v>184</v>
      </c>
      <c r="G9" s="77" t="s">
        <v>255</v>
      </c>
      <c r="H9" s="379">
        <v>2</v>
      </c>
      <c r="I9" s="378" t="s">
        <v>183</v>
      </c>
      <c r="J9" s="77"/>
      <c r="K9" s="77" t="s">
        <v>256</v>
      </c>
      <c r="L9" s="76" t="s">
        <v>255</v>
      </c>
      <c r="M9" s="379">
        <v>3</v>
      </c>
      <c r="N9" s="378" t="s">
        <v>183</v>
      </c>
      <c r="O9" s="76" t="s">
        <v>255</v>
      </c>
      <c r="P9" s="76" t="s">
        <v>255</v>
      </c>
      <c r="Q9" s="76" t="s">
        <v>255</v>
      </c>
      <c r="R9" s="381">
        <v>3</v>
      </c>
      <c r="S9" s="76" t="s">
        <v>183</v>
      </c>
      <c r="T9" s="76" t="s">
        <v>184</v>
      </c>
      <c r="U9" s="76" t="s">
        <v>184</v>
      </c>
      <c r="V9" s="76" t="s">
        <v>184</v>
      </c>
      <c r="W9" s="81">
        <v>0</v>
      </c>
      <c r="X9" s="76" t="s">
        <v>183</v>
      </c>
      <c r="Y9" s="76" t="s">
        <v>255</v>
      </c>
      <c r="Z9" s="76" t="s">
        <v>184</v>
      </c>
      <c r="AA9" s="76" t="s">
        <v>255</v>
      </c>
      <c r="AB9" s="380">
        <v>1</v>
      </c>
      <c r="AC9" s="391">
        <v>0.6</v>
      </c>
    </row>
    <row r="10" spans="1:36" ht="30" x14ac:dyDescent="0.25">
      <c r="A10" s="317">
        <v>6</v>
      </c>
      <c r="B10" s="317">
        <v>701</v>
      </c>
      <c r="C10" s="78" t="s">
        <v>203</v>
      </c>
      <c r="D10" s="378" t="s">
        <v>183</v>
      </c>
      <c r="E10" s="76" t="s">
        <v>255</v>
      </c>
      <c r="F10" s="76" t="s">
        <v>255</v>
      </c>
      <c r="G10" s="77" t="s">
        <v>255</v>
      </c>
      <c r="H10" s="379">
        <v>3</v>
      </c>
      <c r="I10" s="378" t="s">
        <v>183</v>
      </c>
      <c r="J10" s="77" t="s">
        <v>184</v>
      </c>
      <c r="K10" s="77" t="s">
        <v>184</v>
      </c>
      <c r="L10" s="76" t="s">
        <v>255</v>
      </c>
      <c r="M10" s="380">
        <v>1</v>
      </c>
      <c r="N10" s="378" t="s">
        <v>183</v>
      </c>
      <c r="O10" s="76" t="s">
        <v>255</v>
      </c>
      <c r="P10" s="76" t="s">
        <v>255</v>
      </c>
      <c r="Q10" s="76" t="s">
        <v>255</v>
      </c>
      <c r="R10" s="381">
        <v>3</v>
      </c>
      <c r="S10" s="76" t="s">
        <v>183</v>
      </c>
      <c r="T10" s="76" t="s">
        <v>184</v>
      </c>
      <c r="U10" s="76" t="s">
        <v>255</v>
      </c>
      <c r="V10" s="76" t="s">
        <v>184</v>
      </c>
      <c r="W10" s="380">
        <v>1</v>
      </c>
      <c r="X10" s="76" t="s">
        <v>183</v>
      </c>
      <c r="Y10" s="76" t="s">
        <v>255</v>
      </c>
      <c r="Z10" s="76" t="s">
        <v>255</v>
      </c>
      <c r="AA10" s="76" t="s">
        <v>255</v>
      </c>
      <c r="AB10" s="379">
        <v>3</v>
      </c>
      <c r="AC10" s="391">
        <v>0.73333333333333328</v>
      </c>
    </row>
    <row r="11" spans="1:36" ht="30" x14ac:dyDescent="0.25">
      <c r="A11" s="317">
        <v>7</v>
      </c>
      <c r="B11" s="317">
        <v>802</v>
      </c>
      <c r="C11" s="78" t="s">
        <v>186</v>
      </c>
      <c r="D11" s="378" t="s">
        <v>183</v>
      </c>
      <c r="E11" s="76" t="s">
        <v>255</v>
      </c>
      <c r="F11" s="76" t="s">
        <v>184</v>
      </c>
      <c r="G11" s="77" t="s">
        <v>255</v>
      </c>
      <c r="H11" s="379">
        <v>2</v>
      </c>
      <c r="I11" s="378" t="s">
        <v>183</v>
      </c>
      <c r="J11" s="77" t="s">
        <v>255</v>
      </c>
      <c r="K11" s="77" t="s">
        <v>256</v>
      </c>
      <c r="L11" s="76" t="s">
        <v>255</v>
      </c>
      <c r="M11" s="379">
        <v>3</v>
      </c>
      <c r="N11" s="378" t="s">
        <v>183</v>
      </c>
      <c r="O11" s="76" t="s">
        <v>255</v>
      </c>
      <c r="P11" s="76" t="s">
        <v>255</v>
      </c>
      <c r="Q11" s="76" t="s">
        <v>255</v>
      </c>
      <c r="R11" s="381">
        <v>3</v>
      </c>
      <c r="S11" s="76" t="s">
        <v>183</v>
      </c>
      <c r="T11" s="76" t="s">
        <v>184</v>
      </c>
      <c r="U11" s="76" t="s">
        <v>184</v>
      </c>
      <c r="V11" s="76" t="s">
        <v>184</v>
      </c>
      <c r="W11" s="81">
        <v>0</v>
      </c>
      <c r="X11" s="76" t="s">
        <v>183</v>
      </c>
      <c r="Y11" s="76" t="s">
        <v>255</v>
      </c>
      <c r="Z11" s="76" t="s">
        <v>184</v>
      </c>
      <c r="AA11" s="76" t="s">
        <v>255</v>
      </c>
      <c r="AB11" s="379">
        <v>2</v>
      </c>
      <c r="AC11" s="391">
        <v>0.66666666666666663</v>
      </c>
    </row>
    <row r="12" spans="1:36" ht="45" x14ac:dyDescent="0.25">
      <c r="A12" s="317">
        <v>8</v>
      </c>
      <c r="B12" s="317">
        <v>902</v>
      </c>
      <c r="C12" s="78" t="s">
        <v>225</v>
      </c>
      <c r="D12" s="378" t="s">
        <v>183</v>
      </c>
      <c r="E12" s="76" t="s">
        <v>184</v>
      </c>
      <c r="F12" s="76" t="s">
        <v>184</v>
      </c>
      <c r="G12" s="77" t="s">
        <v>255</v>
      </c>
      <c r="H12" s="380">
        <v>1</v>
      </c>
      <c r="I12" s="378" t="s">
        <v>183</v>
      </c>
      <c r="J12" s="77" t="s">
        <v>184</v>
      </c>
      <c r="K12" s="77" t="s">
        <v>184</v>
      </c>
      <c r="L12" s="76" t="s">
        <v>255</v>
      </c>
      <c r="M12" s="380">
        <v>1</v>
      </c>
      <c r="N12" s="378" t="s">
        <v>183</v>
      </c>
      <c r="O12" s="76" t="s">
        <v>255</v>
      </c>
      <c r="P12" s="76" t="s">
        <v>255</v>
      </c>
      <c r="Q12" s="76" t="s">
        <v>255</v>
      </c>
      <c r="R12" s="381">
        <v>3</v>
      </c>
      <c r="S12" s="76" t="s">
        <v>183</v>
      </c>
      <c r="T12" s="76" t="s">
        <v>184</v>
      </c>
      <c r="U12" s="76" t="s">
        <v>184</v>
      </c>
      <c r="V12" s="76" t="s">
        <v>184</v>
      </c>
      <c r="W12" s="81">
        <v>0</v>
      </c>
      <c r="X12" s="76" t="s">
        <v>183</v>
      </c>
      <c r="Y12" s="76" t="s">
        <v>255</v>
      </c>
      <c r="Z12" s="76" t="s">
        <v>184</v>
      </c>
      <c r="AA12" s="76" t="s">
        <v>255</v>
      </c>
      <c r="AB12" s="379">
        <v>2</v>
      </c>
      <c r="AC12" s="391">
        <v>0.46666666666666667</v>
      </c>
    </row>
    <row r="13" spans="1:36" ht="30" x14ac:dyDescent="0.25">
      <c r="A13" s="317">
        <v>9</v>
      </c>
      <c r="B13" s="317">
        <v>1002</v>
      </c>
      <c r="C13" s="78" t="s">
        <v>204</v>
      </c>
      <c r="D13" s="378" t="s">
        <v>183</v>
      </c>
      <c r="E13" s="76" t="s">
        <v>255</v>
      </c>
      <c r="F13" s="76" t="s">
        <v>255</v>
      </c>
      <c r="G13" s="77" t="s">
        <v>255</v>
      </c>
      <c r="H13" s="379">
        <v>3</v>
      </c>
      <c r="I13" s="378" t="s">
        <v>183</v>
      </c>
      <c r="J13" s="77" t="s">
        <v>184</v>
      </c>
      <c r="K13" s="77" t="s">
        <v>184</v>
      </c>
      <c r="L13" s="76" t="s">
        <v>255</v>
      </c>
      <c r="M13" s="380">
        <v>1</v>
      </c>
      <c r="N13" s="378" t="s">
        <v>183</v>
      </c>
      <c r="O13" s="76" t="s">
        <v>255</v>
      </c>
      <c r="P13" s="76" t="s">
        <v>255</v>
      </c>
      <c r="Q13" s="76" t="s">
        <v>255</v>
      </c>
      <c r="R13" s="381">
        <v>3</v>
      </c>
      <c r="S13" s="76" t="s">
        <v>183</v>
      </c>
      <c r="T13" s="76" t="s">
        <v>184</v>
      </c>
      <c r="U13" s="76" t="s">
        <v>255</v>
      </c>
      <c r="V13" s="76" t="s">
        <v>184</v>
      </c>
      <c r="W13" s="380">
        <v>1</v>
      </c>
      <c r="X13" s="76" t="s">
        <v>183</v>
      </c>
      <c r="Y13" s="76" t="s">
        <v>255</v>
      </c>
      <c r="Z13" s="76" t="s">
        <v>255</v>
      </c>
      <c r="AA13" s="76" t="s">
        <v>255</v>
      </c>
      <c r="AB13" s="379">
        <v>3</v>
      </c>
      <c r="AC13" s="391">
        <v>0.73333333333333328</v>
      </c>
    </row>
    <row r="14" spans="1:36" ht="45" x14ac:dyDescent="0.25">
      <c r="A14" s="317">
        <v>10</v>
      </c>
      <c r="B14" s="317">
        <v>1102</v>
      </c>
      <c r="C14" s="78" t="s">
        <v>205</v>
      </c>
      <c r="D14" s="378" t="s">
        <v>183</v>
      </c>
      <c r="E14" s="76" t="s">
        <v>255</v>
      </c>
      <c r="F14" s="76" t="s">
        <v>255</v>
      </c>
      <c r="G14" s="77" t="s">
        <v>255</v>
      </c>
      <c r="H14" s="379">
        <v>3</v>
      </c>
      <c r="I14" s="378" t="s">
        <v>183</v>
      </c>
      <c r="J14" s="77" t="s">
        <v>184</v>
      </c>
      <c r="K14" s="77" t="s">
        <v>184</v>
      </c>
      <c r="L14" s="76" t="s">
        <v>255</v>
      </c>
      <c r="M14" s="380">
        <v>1</v>
      </c>
      <c r="N14" s="378" t="s">
        <v>183</v>
      </c>
      <c r="O14" s="76" t="s">
        <v>255</v>
      </c>
      <c r="P14" s="76" t="s">
        <v>255</v>
      </c>
      <c r="Q14" s="76" t="s">
        <v>255</v>
      </c>
      <c r="R14" s="381">
        <v>3</v>
      </c>
      <c r="S14" s="76" t="s">
        <v>183</v>
      </c>
      <c r="T14" s="76" t="s">
        <v>184</v>
      </c>
      <c r="U14" s="76" t="s">
        <v>255</v>
      </c>
      <c r="V14" s="76" t="s">
        <v>184</v>
      </c>
      <c r="W14" s="380">
        <v>1</v>
      </c>
      <c r="X14" s="76" t="s">
        <v>183</v>
      </c>
      <c r="Y14" s="76" t="s">
        <v>255</v>
      </c>
      <c r="Z14" s="76" t="s">
        <v>255</v>
      </c>
      <c r="AA14" s="76" t="s">
        <v>255</v>
      </c>
      <c r="AB14" s="379">
        <v>3</v>
      </c>
      <c r="AC14" s="391">
        <v>0.73333333333333328</v>
      </c>
      <c r="AE14" s="382"/>
    </row>
    <row r="15" spans="1:36" ht="30" x14ac:dyDescent="0.25">
      <c r="A15" s="317">
        <v>11</v>
      </c>
      <c r="B15" s="317">
        <v>1202</v>
      </c>
      <c r="C15" s="78" t="s">
        <v>206</v>
      </c>
      <c r="D15" s="378" t="s">
        <v>183</v>
      </c>
      <c r="E15" s="76" t="s">
        <v>255</v>
      </c>
      <c r="F15" s="76" t="s">
        <v>184</v>
      </c>
      <c r="G15" s="77" t="s">
        <v>255</v>
      </c>
      <c r="H15" s="379">
        <v>2</v>
      </c>
      <c r="I15" s="378" t="s">
        <v>183</v>
      </c>
      <c r="J15" s="77" t="s">
        <v>184</v>
      </c>
      <c r="K15" s="77" t="s">
        <v>184</v>
      </c>
      <c r="L15" s="76" t="s">
        <v>255</v>
      </c>
      <c r="M15" s="380">
        <v>1</v>
      </c>
      <c r="N15" s="378" t="s">
        <v>183</v>
      </c>
      <c r="O15" s="76" t="s">
        <v>255</v>
      </c>
      <c r="P15" s="76" t="s">
        <v>255</v>
      </c>
      <c r="Q15" s="76" t="s">
        <v>255</v>
      </c>
      <c r="R15" s="381">
        <v>3</v>
      </c>
      <c r="S15" s="76" t="s">
        <v>183</v>
      </c>
      <c r="T15" s="76" t="s">
        <v>184</v>
      </c>
      <c r="U15" s="76" t="s">
        <v>184</v>
      </c>
      <c r="V15" s="76" t="s">
        <v>184</v>
      </c>
      <c r="W15" s="81">
        <v>0</v>
      </c>
      <c r="X15" s="76" t="s">
        <v>183</v>
      </c>
      <c r="Y15" s="76" t="s">
        <v>255</v>
      </c>
      <c r="Z15" s="76" t="s">
        <v>184</v>
      </c>
      <c r="AA15" s="76" t="s">
        <v>255</v>
      </c>
      <c r="AB15" s="379">
        <v>2</v>
      </c>
      <c r="AC15" s="391">
        <v>0.53333333333333333</v>
      </c>
      <c r="AE15" s="382"/>
    </row>
    <row r="16" spans="1:36" ht="30" x14ac:dyDescent="0.25">
      <c r="A16" s="317">
        <v>12</v>
      </c>
      <c r="B16" s="317">
        <v>1302</v>
      </c>
      <c r="C16" s="78" t="s">
        <v>187</v>
      </c>
      <c r="D16" s="378" t="s">
        <v>183</v>
      </c>
      <c r="E16" s="76" t="s">
        <v>255</v>
      </c>
      <c r="F16" s="76" t="s">
        <v>184</v>
      </c>
      <c r="G16" s="77" t="s">
        <v>255</v>
      </c>
      <c r="H16" s="379">
        <v>2</v>
      </c>
      <c r="I16" s="378" t="s">
        <v>183</v>
      </c>
      <c r="J16" s="77" t="s">
        <v>255</v>
      </c>
      <c r="K16" s="77" t="s">
        <v>184</v>
      </c>
      <c r="L16" s="76" t="s">
        <v>255</v>
      </c>
      <c r="M16" s="379">
        <v>2</v>
      </c>
      <c r="N16" s="378" t="s">
        <v>183</v>
      </c>
      <c r="O16" s="76" t="s">
        <v>255</v>
      </c>
      <c r="P16" s="76" t="s">
        <v>255</v>
      </c>
      <c r="Q16" s="76" t="s">
        <v>255</v>
      </c>
      <c r="R16" s="381">
        <v>3</v>
      </c>
      <c r="S16" s="76" t="s">
        <v>183</v>
      </c>
      <c r="T16" s="76" t="s">
        <v>184</v>
      </c>
      <c r="U16" s="76" t="s">
        <v>184</v>
      </c>
      <c r="V16" s="76" t="s">
        <v>184</v>
      </c>
      <c r="W16" s="81">
        <v>0</v>
      </c>
      <c r="X16" s="76" t="s">
        <v>183</v>
      </c>
      <c r="Y16" s="76" t="s">
        <v>255</v>
      </c>
      <c r="Z16" s="76" t="s">
        <v>184</v>
      </c>
      <c r="AA16" s="76" t="s">
        <v>255</v>
      </c>
      <c r="AB16" s="379">
        <v>2</v>
      </c>
      <c r="AC16" s="391">
        <v>0.6</v>
      </c>
      <c r="AE16" s="382"/>
    </row>
    <row r="17" spans="1:31" ht="30" x14ac:dyDescent="0.25">
      <c r="A17" s="317">
        <v>13</v>
      </c>
      <c r="B17" s="317">
        <v>1402</v>
      </c>
      <c r="C17" s="78" t="s">
        <v>188</v>
      </c>
      <c r="D17" s="378" t="s">
        <v>183</v>
      </c>
      <c r="E17" s="76" t="s">
        <v>255</v>
      </c>
      <c r="F17" s="76" t="s">
        <v>255</v>
      </c>
      <c r="G17" s="77" t="s">
        <v>255</v>
      </c>
      <c r="H17" s="379">
        <v>3</v>
      </c>
      <c r="I17" s="79"/>
      <c r="J17" s="79"/>
      <c r="K17" s="79"/>
      <c r="L17" s="79"/>
      <c r="M17" s="379"/>
      <c r="N17" s="378" t="s">
        <v>183</v>
      </c>
      <c r="O17" s="76" t="s">
        <v>255</v>
      </c>
      <c r="P17" s="76" t="s">
        <v>255</v>
      </c>
      <c r="Q17" s="76" t="s">
        <v>255</v>
      </c>
      <c r="R17" s="381">
        <v>3</v>
      </c>
      <c r="S17" s="76" t="s">
        <v>183</v>
      </c>
      <c r="T17" s="76" t="s">
        <v>184</v>
      </c>
      <c r="U17" s="76" t="s">
        <v>255</v>
      </c>
      <c r="V17" s="76" t="s">
        <v>184</v>
      </c>
      <c r="W17" s="380">
        <v>1</v>
      </c>
      <c r="X17" s="76" t="s">
        <v>183</v>
      </c>
      <c r="Y17" s="76" t="s">
        <v>255</v>
      </c>
      <c r="Z17" s="76" t="s">
        <v>255</v>
      </c>
      <c r="AA17" s="76" t="s">
        <v>255</v>
      </c>
      <c r="AB17" s="379">
        <v>3</v>
      </c>
      <c r="AC17" s="391">
        <v>0.66666666666666663</v>
      </c>
      <c r="AE17" s="382"/>
    </row>
    <row r="18" spans="1:31" ht="30" x14ac:dyDescent="0.25">
      <c r="A18" s="317">
        <v>14</v>
      </c>
      <c r="B18" s="317">
        <v>1502</v>
      </c>
      <c r="C18" s="78" t="s">
        <v>207</v>
      </c>
      <c r="D18" s="378" t="s">
        <v>183</v>
      </c>
      <c r="E18" s="76" t="s">
        <v>255</v>
      </c>
      <c r="F18" s="76" t="s">
        <v>255</v>
      </c>
      <c r="G18" s="77" t="s">
        <v>255</v>
      </c>
      <c r="H18" s="379">
        <v>3</v>
      </c>
      <c r="I18" s="378" t="s">
        <v>183</v>
      </c>
      <c r="J18" s="76"/>
      <c r="K18" s="77" t="s">
        <v>184</v>
      </c>
      <c r="L18" s="76" t="s">
        <v>255</v>
      </c>
      <c r="M18" s="380">
        <v>1</v>
      </c>
      <c r="N18" s="378" t="s">
        <v>183</v>
      </c>
      <c r="O18" s="76" t="s">
        <v>255</v>
      </c>
      <c r="P18" s="76" t="s">
        <v>255</v>
      </c>
      <c r="Q18" s="76" t="s">
        <v>255</v>
      </c>
      <c r="R18" s="381">
        <v>3</v>
      </c>
      <c r="S18" s="76" t="s">
        <v>183</v>
      </c>
      <c r="T18" s="76" t="s">
        <v>184</v>
      </c>
      <c r="U18" s="76" t="s">
        <v>184</v>
      </c>
      <c r="V18" s="76" t="s">
        <v>184</v>
      </c>
      <c r="W18" s="81">
        <v>0</v>
      </c>
      <c r="X18" s="76" t="s">
        <v>183</v>
      </c>
      <c r="Y18" s="76" t="s">
        <v>255</v>
      </c>
      <c r="Z18" s="76" t="s">
        <v>184</v>
      </c>
      <c r="AA18" s="76" t="s">
        <v>255</v>
      </c>
      <c r="AB18" s="379">
        <v>2</v>
      </c>
      <c r="AC18" s="391">
        <v>0.6</v>
      </c>
      <c r="AE18" s="382"/>
    </row>
    <row r="19" spans="1:31" ht="30" x14ac:dyDescent="0.25">
      <c r="A19" s="317">
        <v>15</v>
      </c>
      <c r="B19" s="317">
        <v>1602</v>
      </c>
      <c r="C19" s="78" t="s">
        <v>208</v>
      </c>
      <c r="D19" s="378" t="s">
        <v>183</v>
      </c>
      <c r="E19" s="76" t="s">
        <v>255</v>
      </c>
      <c r="F19" s="76" t="s">
        <v>255</v>
      </c>
      <c r="G19" s="77" t="s">
        <v>255</v>
      </c>
      <c r="H19" s="379">
        <v>3</v>
      </c>
      <c r="I19" s="378" t="s">
        <v>183</v>
      </c>
      <c r="J19" s="77" t="s">
        <v>184</v>
      </c>
      <c r="K19" s="77" t="s">
        <v>184</v>
      </c>
      <c r="L19" s="76" t="s">
        <v>255</v>
      </c>
      <c r="M19" s="380">
        <v>1</v>
      </c>
      <c r="N19" s="378" t="s">
        <v>183</v>
      </c>
      <c r="O19" s="76" t="s">
        <v>255</v>
      </c>
      <c r="P19" s="76" t="s">
        <v>255</v>
      </c>
      <c r="Q19" s="76" t="s">
        <v>255</v>
      </c>
      <c r="R19" s="381">
        <v>3</v>
      </c>
      <c r="S19" s="76" t="s">
        <v>183</v>
      </c>
      <c r="T19" s="76" t="s">
        <v>184</v>
      </c>
      <c r="U19" s="76" t="s">
        <v>255</v>
      </c>
      <c r="V19" s="76" t="s">
        <v>184</v>
      </c>
      <c r="W19" s="380">
        <v>1</v>
      </c>
      <c r="X19" s="76" t="s">
        <v>183</v>
      </c>
      <c r="Y19" s="76" t="s">
        <v>255</v>
      </c>
      <c r="Z19" s="76" t="s">
        <v>255</v>
      </c>
      <c r="AA19" s="76" t="s">
        <v>255</v>
      </c>
      <c r="AB19" s="379">
        <v>3</v>
      </c>
      <c r="AC19" s="391">
        <v>0.73333333333333328</v>
      </c>
      <c r="AE19" s="382"/>
    </row>
    <row r="20" spans="1:31" ht="60" x14ac:dyDescent="0.25">
      <c r="A20" s="317">
        <v>16</v>
      </c>
      <c r="B20" s="317">
        <v>1702</v>
      </c>
      <c r="C20" s="78" t="s">
        <v>209</v>
      </c>
      <c r="D20" s="378" t="s">
        <v>183</v>
      </c>
      <c r="E20" s="76" t="s">
        <v>255</v>
      </c>
      <c r="F20" s="76" t="s">
        <v>255</v>
      </c>
      <c r="G20" s="77" t="s">
        <v>255</v>
      </c>
      <c r="H20" s="379">
        <v>3</v>
      </c>
      <c r="I20" s="378" t="s">
        <v>183</v>
      </c>
      <c r="J20" s="77" t="s">
        <v>184</v>
      </c>
      <c r="K20" s="77" t="s">
        <v>184</v>
      </c>
      <c r="L20" s="76" t="s">
        <v>255</v>
      </c>
      <c r="M20" s="380">
        <v>1</v>
      </c>
      <c r="N20" s="378" t="s">
        <v>183</v>
      </c>
      <c r="O20" s="76" t="s">
        <v>255</v>
      </c>
      <c r="P20" s="76" t="s">
        <v>255</v>
      </c>
      <c r="Q20" s="76" t="s">
        <v>255</v>
      </c>
      <c r="R20" s="381">
        <v>3</v>
      </c>
      <c r="S20" s="76" t="s">
        <v>183</v>
      </c>
      <c r="T20" s="76" t="s">
        <v>184</v>
      </c>
      <c r="U20" s="76" t="s">
        <v>255</v>
      </c>
      <c r="V20" s="76" t="s">
        <v>184</v>
      </c>
      <c r="W20" s="380">
        <v>1</v>
      </c>
      <c r="X20" s="76" t="s">
        <v>183</v>
      </c>
      <c r="Y20" s="76" t="s">
        <v>255</v>
      </c>
      <c r="Z20" s="76" t="s">
        <v>255</v>
      </c>
      <c r="AA20" s="76" t="s">
        <v>255</v>
      </c>
      <c r="AB20" s="379">
        <v>3</v>
      </c>
      <c r="AC20" s="391">
        <v>0.73333333333333328</v>
      </c>
      <c r="AE20" s="382"/>
    </row>
    <row r="21" spans="1:31" ht="30" x14ac:dyDescent="0.25">
      <c r="A21" s="317">
        <v>17</v>
      </c>
      <c r="B21" s="317">
        <v>1802</v>
      </c>
      <c r="C21" s="78" t="s">
        <v>190</v>
      </c>
      <c r="D21" s="378" t="s">
        <v>183</v>
      </c>
      <c r="E21" s="76" t="s">
        <v>255</v>
      </c>
      <c r="F21" s="76" t="s">
        <v>184</v>
      </c>
      <c r="G21" s="77" t="s">
        <v>255</v>
      </c>
      <c r="H21" s="379">
        <v>2</v>
      </c>
      <c r="I21" s="378" t="s">
        <v>183</v>
      </c>
      <c r="J21" s="77" t="s">
        <v>255</v>
      </c>
      <c r="K21" s="77" t="s">
        <v>256</v>
      </c>
      <c r="L21" s="76" t="s">
        <v>255</v>
      </c>
      <c r="M21" s="379">
        <v>3</v>
      </c>
      <c r="N21" s="378" t="s">
        <v>183</v>
      </c>
      <c r="O21" s="76" t="s">
        <v>255</v>
      </c>
      <c r="P21" s="76" t="s">
        <v>255</v>
      </c>
      <c r="Q21" s="76" t="s">
        <v>255</v>
      </c>
      <c r="R21" s="381">
        <v>3</v>
      </c>
      <c r="S21" s="76" t="s">
        <v>183</v>
      </c>
      <c r="T21" s="76" t="s">
        <v>184</v>
      </c>
      <c r="U21" s="76" t="s">
        <v>184</v>
      </c>
      <c r="V21" s="76" t="s">
        <v>184</v>
      </c>
      <c r="W21" s="81">
        <v>0</v>
      </c>
      <c r="X21" s="76" t="s">
        <v>183</v>
      </c>
      <c r="Y21" s="76" t="s">
        <v>255</v>
      </c>
      <c r="Z21" s="76" t="s">
        <v>184</v>
      </c>
      <c r="AA21" s="76" t="s">
        <v>255</v>
      </c>
      <c r="AB21" s="379">
        <v>2</v>
      </c>
      <c r="AC21" s="391">
        <v>0.66666666666666663</v>
      </c>
      <c r="AE21" s="382"/>
    </row>
    <row r="22" spans="1:31" ht="30" x14ac:dyDescent="0.25">
      <c r="A22" s="317">
        <v>18</v>
      </c>
      <c r="B22" s="317">
        <v>1902</v>
      </c>
      <c r="C22" s="78" t="s">
        <v>191</v>
      </c>
      <c r="D22" s="378" t="s">
        <v>183</v>
      </c>
      <c r="E22" s="76" t="s">
        <v>255</v>
      </c>
      <c r="F22" s="76" t="s">
        <v>255</v>
      </c>
      <c r="G22" s="77" t="s">
        <v>255</v>
      </c>
      <c r="H22" s="379">
        <v>3</v>
      </c>
      <c r="I22" s="79"/>
      <c r="J22" s="79"/>
      <c r="K22" s="79"/>
      <c r="L22" s="79"/>
      <c r="M22" s="379"/>
      <c r="N22" s="378" t="s">
        <v>183</v>
      </c>
      <c r="O22" s="76" t="s">
        <v>255</v>
      </c>
      <c r="P22" s="76" t="s">
        <v>255</v>
      </c>
      <c r="Q22" s="76" t="s">
        <v>255</v>
      </c>
      <c r="R22" s="381">
        <v>3</v>
      </c>
      <c r="S22" s="76" t="s">
        <v>183</v>
      </c>
      <c r="T22" s="76" t="s">
        <v>184</v>
      </c>
      <c r="U22" s="76" t="s">
        <v>255</v>
      </c>
      <c r="V22" s="76" t="s">
        <v>184</v>
      </c>
      <c r="W22" s="380">
        <v>1</v>
      </c>
      <c r="X22" s="76" t="s">
        <v>183</v>
      </c>
      <c r="Y22" s="76" t="s">
        <v>255</v>
      </c>
      <c r="Z22" s="76" t="s">
        <v>255</v>
      </c>
      <c r="AA22" s="76" t="s">
        <v>255</v>
      </c>
      <c r="AB22" s="379">
        <v>3</v>
      </c>
      <c r="AC22" s="391">
        <v>0.66666666666666663</v>
      </c>
      <c r="AE22" s="382"/>
    </row>
    <row r="23" spans="1:31" ht="45" x14ac:dyDescent="0.25">
      <c r="A23" s="317">
        <v>19</v>
      </c>
      <c r="B23" s="317">
        <v>2002</v>
      </c>
      <c r="C23" s="78" t="s">
        <v>192</v>
      </c>
      <c r="D23" s="378" t="s">
        <v>183</v>
      </c>
      <c r="E23" s="76" t="s">
        <v>255</v>
      </c>
      <c r="F23" s="76" t="s">
        <v>184</v>
      </c>
      <c r="G23" s="77" t="s">
        <v>255</v>
      </c>
      <c r="H23" s="379">
        <v>2</v>
      </c>
      <c r="I23" s="378" t="s">
        <v>183</v>
      </c>
      <c r="J23" s="77" t="s">
        <v>184</v>
      </c>
      <c r="K23" s="77" t="s">
        <v>184</v>
      </c>
      <c r="L23" s="76" t="s">
        <v>255</v>
      </c>
      <c r="M23" s="380">
        <v>1</v>
      </c>
      <c r="N23" s="378" t="s">
        <v>183</v>
      </c>
      <c r="O23" s="76" t="s">
        <v>255</v>
      </c>
      <c r="P23" s="76" t="s">
        <v>255</v>
      </c>
      <c r="Q23" s="76" t="s">
        <v>255</v>
      </c>
      <c r="R23" s="381">
        <v>3</v>
      </c>
      <c r="S23" s="76" t="s">
        <v>183</v>
      </c>
      <c r="T23" s="76" t="s">
        <v>184</v>
      </c>
      <c r="U23" s="76" t="s">
        <v>184</v>
      </c>
      <c r="V23" s="76" t="s">
        <v>184</v>
      </c>
      <c r="W23" s="81">
        <v>0</v>
      </c>
      <c r="X23" s="76" t="s">
        <v>183</v>
      </c>
      <c r="Y23" s="76" t="s">
        <v>255</v>
      </c>
      <c r="Z23" s="76" t="s">
        <v>184</v>
      </c>
      <c r="AA23" s="76" t="s">
        <v>255</v>
      </c>
      <c r="AB23" s="379">
        <v>2</v>
      </c>
      <c r="AC23" s="391">
        <v>0.53333333333333333</v>
      </c>
      <c r="AE23" s="382"/>
    </row>
    <row r="24" spans="1:31" ht="30" x14ac:dyDescent="0.25">
      <c r="A24" s="317">
        <v>20</v>
      </c>
      <c r="B24" s="317">
        <v>2102</v>
      </c>
      <c r="C24" s="78" t="s">
        <v>210</v>
      </c>
      <c r="D24" s="378" t="s">
        <v>183</v>
      </c>
      <c r="E24" s="76" t="s">
        <v>255</v>
      </c>
      <c r="F24" s="76" t="s">
        <v>255</v>
      </c>
      <c r="G24" s="77" t="s">
        <v>255</v>
      </c>
      <c r="H24" s="379">
        <v>3</v>
      </c>
      <c r="I24" s="378" t="s">
        <v>183</v>
      </c>
      <c r="J24" s="77" t="s">
        <v>184</v>
      </c>
      <c r="K24" s="77" t="s">
        <v>184</v>
      </c>
      <c r="L24" s="76" t="s">
        <v>255</v>
      </c>
      <c r="M24" s="380">
        <v>1</v>
      </c>
      <c r="N24" s="378" t="s">
        <v>183</v>
      </c>
      <c r="O24" s="76" t="s">
        <v>255</v>
      </c>
      <c r="P24" s="76" t="s">
        <v>255</v>
      </c>
      <c r="Q24" s="76" t="s">
        <v>255</v>
      </c>
      <c r="R24" s="381">
        <v>3</v>
      </c>
      <c r="S24" s="76" t="s">
        <v>183</v>
      </c>
      <c r="T24" s="76" t="s">
        <v>184</v>
      </c>
      <c r="U24" s="76" t="s">
        <v>255</v>
      </c>
      <c r="V24" s="76" t="s">
        <v>184</v>
      </c>
      <c r="W24" s="380">
        <v>1</v>
      </c>
      <c r="X24" s="76" t="s">
        <v>183</v>
      </c>
      <c r="Y24" s="76" t="s">
        <v>255</v>
      </c>
      <c r="Z24" s="76" t="s">
        <v>255</v>
      </c>
      <c r="AA24" s="76" t="s">
        <v>255</v>
      </c>
      <c r="AB24" s="379">
        <v>3</v>
      </c>
      <c r="AC24" s="391">
        <v>0.73333333333333328</v>
      </c>
      <c r="AE24" s="382"/>
    </row>
    <row r="25" spans="1:31" ht="30" x14ac:dyDescent="0.25">
      <c r="A25" s="317">
        <v>21</v>
      </c>
      <c r="B25" s="317">
        <v>2202</v>
      </c>
      <c r="C25" s="78" t="s">
        <v>211</v>
      </c>
      <c r="D25" s="378" t="s">
        <v>183</v>
      </c>
      <c r="E25" s="76" t="s">
        <v>255</v>
      </c>
      <c r="F25" s="76" t="s">
        <v>255</v>
      </c>
      <c r="G25" s="77" t="s">
        <v>255</v>
      </c>
      <c r="H25" s="379">
        <v>3</v>
      </c>
      <c r="I25" s="378" t="s">
        <v>183</v>
      </c>
      <c r="J25" s="77" t="s">
        <v>184</v>
      </c>
      <c r="K25" s="77" t="s">
        <v>184</v>
      </c>
      <c r="L25" s="76" t="s">
        <v>255</v>
      </c>
      <c r="M25" s="380">
        <v>1</v>
      </c>
      <c r="N25" s="378" t="s">
        <v>183</v>
      </c>
      <c r="O25" s="76" t="s">
        <v>255</v>
      </c>
      <c r="P25" s="76" t="s">
        <v>255</v>
      </c>
      <c r="Q25" s="76" t="s">
        <v>255</v>
      </c>
      <c r="R25" s="381">
        <v>3</v>
      </c>
      <c r="S25" s="76" t="s">
        <v>183</v>
      </c>
      <c r="T25" s="76" t="s">
        <v>184</v>
      </c>
      <c r="U25" s="76" t="s">
        <v>255</v>
      </c>
      <c r="V25" s="76" t="s">
        <v>184</v>
      </c>
      <c r="W25" s="380">
        <v>1</v>
      </c>
      <c r="X25" s="76" t="s">
        <v>183</v>
      </c>
      <c r="Y25" s="76" t="s">
        <v>255</v>
      </c>
      <c r="Z25" s="76" t="s">
        <v>255</v>
      </c>
      <c r="AA25" s="76" t="s">
        <v>255</v>
      </c>
      <c r="AB25" s="379">
        <v>3</v>
      </c>
      <c r="AC25" s="391">
        <v>0.73333333333333328</v>
      </c>
      <c r="AE25" s="382"/>
    </row>
    <row r="26" spans="1:31" ht="45" x14ac:dyDescent="0.25">
      <c r="A26" s="317">
        <v>22</v>
      </c>
      <c r="B26" s="317">
        <v>2302</v>
      </c>
      <c r="C26" s="78" t="s">
        <v>193</v>
      </c>
      <c r="D26" s="378" t="s">
        <v>183</v>
      </c>
      <c r="E26" s="76" t="s">
        <v>255</v>
      </c>
      <c r="F26" s="76" t="s">
        <v>255</v>
      </c>
      <c r="G26" s="77" t="s">
        <v>255</v>
      </c>
      <c r="H26" s="379">
        <v>3</v>
      </c>
      <c r="I26" s="79"/>
      <c r="J26" s="79" t="s">
        <v>189</v>
      </c>
      <c r="K26" s="79"/>
      <c r="L26" s="79"/>
      <c r="M26" s="379"/>
      <c r="N26" s="378" t="s">
        <v>183</v>
      </c>
      <c r="O26" s="76" t="s">
        <v>255</v>
      </c>
      <c r="P26" s="76" t="s">
        <v>255</v>
      </c>
      <c r="Q26" s="76" t="s">
        <v>255</v>
      </c>
      <c r="R26" s="381">
        <v>3</v>
      </c>
      <c r="S26" s="76" t="s">
        <v>183</v>
      </c>
      <c r="T26" s="76" t="s">
        <v>184</v>
      </c>
      <c r="U26" s="76" t="s">
        <v>255</v>
      </c>
      <c r="V26" s="76" t="s">
        <v>184</v>
      </c>
      <c r="W26" s="380">
        <v>1</v>
      </c>
      <c r="X26" s="76" t="s">
        <v>183</v>
      </c>
      <c r="Y26" s="76" t="s">
        <v>255</v>
      </c>
      <c r="Z26" s="76" t="s">
        <v>255</v>
      </c>
      <c r="AA26" s="76" t="s">
        <v>255</v>
      </c>
      <c r="AB26" s="379">
        <v>3</v>
      </c>
      <c r="AC26" s="391">
        <v>0.66666666666666663</v>
      </c>
      <c r="AE26" s="382"/>
    </row>
    <row r="27" spans="1:31" ht="45" x14ac:dyDescent="0.25">
      <c r="A27" s="317">
        <v>23</v>
      </c>
      <c r="B27" s="317">
        <v>2402</v>
      </c>
      <c r="C27" s="78" t="s">
        <v>212</v>
      </c>
      <c r="D27" s="378" t="s">
        <v>183</v>
      </c>
      <c r="E27" s="76" t="s">
        <v>255</v>
      </c>
      <c r="F27" s="76" t="s">
        <v>184</v>
      </c>
      <c r="G27" s="77" t="s">
        <v>255</v>
      </c>
      <c r="H27" s="379">
        <v>2</v>
      </c>
      <c r="I27" s="378" t="s">
        <v>183</v>
      </c>
      <c r="J27" s="77" t="s">
        <v>184</v>
      </c>
      <c r="K27" s="77" t="s">
        <v>184</v>
      </c>
      <c r="L27" s="76" t="s">
        <v>255</v>
      </c>
      <c r="M27" s="380">
        <v>1</v>
      </c>
      <c r="N27" s="378" t="s">
        <v>183</v>
      </c>
      <c r="O27" s="76" t="s">
        <v>255</v>
      </c>
      <c r="P27" s="76" t="s">
        <v>255</v>
      </c>
      <c r="Q27" s="76" t="s">
        <v>255</v>
      </c>
      <c r="R27" s="381">
        <v>3</v>
      </c>
      <c r="S27" s="76" t="s">
        <v>183</v>
      </c>
      <c r="T27" s="76" t="s">
        <v>184</v>
      </c>
      <c r="U27" s="76" t="s">
        <v>184</v>
      </c>
      <c r="V27" s="76" t="s">
        <v>184</v>
      </c>
      <c r="W27" s="81">
        <v>0</v>
      </c>
      <c r="X27" s="76" t="s">
        <v>183</v>
      </c>
      <c r="Y27" s="76" t="s">
        <v>255</v>
      </c>
      <c r="Z27" s="76" t="s">
        <v>184</v>
      </c>
      <c r="AA27" s="76" t="s">
        <v>255</v>
      </c>
      <c r="AB27" s="379">
        <v>2</v>
      </c>
      <c r="AC27" s="391">
        <v>0.53333333333333333</v>
      </c>
      <c r="AE27" s="382"/>
    </row>
    <row r="28" spans="1:31" ht="30" x14ac:dyDescent="0.25">
      <c r="A28" s="317">
        <v>24</v>
      </c>
      <c r="B28" s="317">
        <v>2502</v>
      </c>
      <c r="C28" s="78" t="s">
        <v>194</v>
      </c>
      <c r="D28" s="378" t="s">
        <v>183</v>
      </c>
      <c r="E28" s="76" t="s">
        <v>255</v>
      </c>
      <c r="F28" s="76" t="s">
        <v>255</v>
      </c>
      <c r="G28" s="77" t="s">
        <v>255</v>
      </c>
      <c r="H28" s="379">
        <v>3</v>
      </c>
      <c r="I28" s="383"/>
      <c r="J28" s="79"/>
      <c r="K28" s="79"/>
      <c r="L28" s="79"/>
      <c r="M28" s="379"/>
      <c r="N28" s="378" t="s">
        <v>183</v>
      </c>
      <c r="O28" s="76" t="s">
        <v>255</v>
      </c>
      <c r="P28" s="76" t="s">
        <v>255</v>
      </c>
      <c r="Q28" s="76" t="s">
        <v>255</v>
      </c>
      <c r="R28" s="381">
        <v>3</v>
      </c>
      <c r="S28" s="76" t="s">
        <v>183</v>
      </c>
      <c r="T28" s="76" t="s">
        <v>184</v>
      </c>
      <c r="U28" s="76" t="s">
        <v>255</v>
      </c>
      <c r="V28" s="76" t="s">
        <v>184</v>
      </c>
      <c r="W28" s="380">
        <v>1</v>
      </c>
      <c r="X28" s="76" t="s">
        <v>183</v>
      </c>
      <c r="Y28" s="76" t="s">
        <v>255</v>
      </c>
      <c r="Z28" s="76" t="s">
        <v>184</v>
      </c>
      <c r="AA28" s="76" t="s">
        <v>184</v>
      </c>
      <c r="AB28" s="380">
        <v>1</v>
      </c>
      <c r="AC28" s="391">
        <v>0.53333333333333333</v>
      </c>
      <c r="AE28" s="382"/>
    </row>
    <row r="29" spans="1:31" ht="45" x14ac:dyDescent="0.25">
      <c r="A29" s="317">
        <v>25</v>
      </c>
      <c r="B29" s="317">
        <v>2602</v>
      </c>
      <c r="C29" s="78" t="s">
        <v>213</v>
      </c>
      <c r="D29" s="378" t="s">
        <v>183</v>
      </c>
      <c r="E29" s="76" t="s">
        <v>255</v>
      </c>
      <c r="F29" s="76" t="s">
        <v>184</v>
      </c>
      <c r="G29" s="77" t="s">
        <v>255</v>
      </c>
      <c r="H29" s="379">
        <v>2</v>
      </c>
      <c r="I29" s="378" t="s">
        <v>183</v>
      </c>
      <c r="J29" s="77" t="s">
        <v>184</v>
      </c>
      <c r="K29" s="77" t="s">
        <v>184</v>
      </c>
      <c r="L29" s="76" t="s">
        <v>255</v>
      </c>
      <c r="M29" s="380">
        <v>1</v>
      </c>
      <c r="N29" s="378" t="s">
        <v>183</v>
      </c>
      <c r="O29" s="76" t="s">
        <v>255</v>
      </c>
      <c r="P29" s="76" t="s">
        <v>255</v>
      </c>
      <c r="Q29" s="76" t="s">
        <v>255</v>
      </c>
      <c r="R29" s="381">
        <v>3</v>
      </c>
      <c r="S29" s="76" t="s">
        <v>183</v>
      </c>
      <c r="T29" s="76" t="s">
        <v>184</v>
      </c>
      <c r="U29" s="76" t="s">
        <v>184</v>
      </c>
      <c r="V29" s="76" t="s">
        <v>184</v>
      </c>
      <c r="W29" s="81">
        <v>0</v>
      </c>
      <c r="X29" s="76" t="s">
        <v>183</v>
      </c>
      <c r="Y29" s="76" t="s">
        <v>255</v>
      </c>
      <c r="Z29" s="76" t="s">
        <v>184</v>
      </c>
      <c r="AA29" s="76" t="s">
        <v>255</v>
      </c>
      <c r="AB29" s="379">
        <v>2</v>
      </c>
      <c r="AC29" s="391">
        <v>0.53333333333333333</v>
      </c>
      <c r="AE29" s="382"/>
    </row>
    <row r="30" spans="1:31" ht="30" x14ac:dyDescent="0.25">
      <c r="A30" s="317">
        <v>26</v>
      </c>
      <c r="B30" s="317">
        <v>2702</v>
      </c>
      <c r="C30" s="78" t="s">
        <v>195</v>
      </c>
      <c r="D30" s="378" t="s">
        <v>183</v>
      </c>
      <c r="E30" s="76" t="s">
        <v>255</v>
      </c>
      <c r="F30" s="76" t="s">
        <v>184</v>
      </c>
      <c r="G30" s="77" t="s">
        <v>255</v>
      </c>
      <c r="H30" s="379">
        <v>2</v>
      </c>
      <c r="I30" s="79"/>
      <c r="J30" s="79"/>
      <c r="K30" s="79"/>
      <c r="L30" s="79"/>
      <c r="M30" s="379"/>
      <c r="N30" s="378" t="s">
        <v>183</v>
      </c>
      <c r="O30" s="76" t="s">
        <v>255</v>
      </c>
      <c r="P30" s="76" t="s">
        <v>255</v>
      </c>
      <c r="Q30" s="76" t="s">
        <v>255</v>
      </c>
      <c r="R30" s="381">
        <v>3</v>
      </c>
      <c r="S30" s="76" t="s">
        <v>183</v>
      </c>
      <c r="T30" s="76" t="s">
        <v>184</v>
      </c>
      <c r="U30" s="76" t="s">
        <v>184</v>
      </c>
      <c r="V30" s="76" t="s">
        <v>184</v>
      </c>
      <c r="W30" s="81">
        <v>0</v>
      </c>
      <c r="X30" s="76" t="s">
        <v>183</v>
      </c>
      <c r="Y30" s="76" t="s">
        <v>255</v>
      </c>
      <c r="Z30" s="76" t="s">
        <v>255</v>
      </c>
      <c r="AA30" s="76" t="s">
        <v>255</v>
      </c>
      <c r="AB30" s="379">
        <v>3</v>
      </c>
      <c r="AC30" s="391">
        <v>0.53333333333333333</v>
      </c>
      <c r="AE30" s="382"/>
    </row>
    <row r="31" spans="1:31" ht="30" x14ac:dyDescent="0.25">
      <c r="A31" s="317">
        <v>27</v>
      </c>
      <c r="B31" s="317">
        <v>3002</v>
      </c>
      <c r="C31" s="78" t="s">
        <v>214</v>
      </c>
      <c r="D31" s="378" t="s">
        <v>183</v>
      </c>
      <c r="E31" s="76" t="s">
        <v>255</v>
      </c>
      <c r="F31" s="76" t="s">
        <v>184</v>
      </c>
      <c r="G31" s="77" t="s">
        <v>255</v>
      </c>
      <c r="H31" s="379">
        <v>2</v>
      </c>
      <c r="I31" s="378" t="s">
        <v>183</v>
      </c>
      <c r="J31" s="77" t="s">
        <v>184</v>
      </c>
      <c r="K31" s="77" t="s">
        <v>184</v>
      </c>
      <c r="L31" s="76" t="s">
        <v>255</v>
      </c>
      <c r="M31" s="380">
        <v>1</v>
      </c>
      <c r="N31" s="378" t="s">
        <v>183</v>
      </c>
      <c r="O31" s="76" t="s">
        <v>255</v>
      </c>
      <c r="P31" s="76" t="s">
        <v>255</v>
      </c>
      <c r="Q31" s="76" t="s">
        <v>255</v>
      </c>
      <c r="R31" s="381">
        <v>3</v>
      </c>
      <c r="S31" s="76" t="s">
        <v>183</v>
      </c>
      <c r="T31" s="76" t="s">
        <v>184</v>
      </c>
      <c r="U31" s="76" t="s">
        <v>255</v>
      </c>
      <c r="V31" s="76" t="s">
        <v>184</v>
      </c>
      <c r="W31" s="380">
        <v>1</v>
      </c>
      <c r="X31" s="76" t="s">
        <v>183</v>
      </c>
      <c r="Y31" s="76" t="s">
        <v>255</v>
      </c>
      <c r="Z31" s="76" t="s">
        <v>184</v>
      </c>
      <c r="AA31" s="76" t="s">
        <v>255</v>
      </c>
      <c r="AB31" s="379">
        <v>2</v>
      </c>
      <c r="AC31" s="391">
        <v>0.6</v>
      </c>
      <c r="AE31" s="382"/>
    </row>
    <row r="32" spans="1:31" ht="45" x14ac:dyDescent="0.25">
      <c r="A32" s="317">
        <v>28</v>
      </c>
      <c r="B32" s="317">
        <v>3102</v>
      </c>
      <c r="C32" s="78" t="s">
        <v>196</v>
      </c>
      <c r="D32" s="378" t="s">
        <v>183</v>
      </c>
      <c r="E32" s="76" t="s">
        <v>255</v>
      </c>
      <c r="F32" s="76" t="s">
        <v>255</v>
      </c>
      <c r="G32" s="77" t="s">
        <v>255</v>
      </c>
      <c r="H32" s="379">
        <v>3</v>
      </c>
      <c r="I32" s="378" t="s">
        <v>183</v>
      </c>
      <c r="J32" s="77" t="s">
        <v>255</v>
      </c>
      <c r="K32" s="77" t="s">
        <v>256</v>
      </c>
      <c r="L32" s="76" t="s">
        <v>255</v>
      </c>
      <c r="M32" s="379">
        <v>3</v>
      </c>
      <c r="N32" s="378" t="s">
        <v>183</v>
      </c>
      <c r="O32" s="76" t="s">
        <v>255</v>
      </c>
      <c r="P32" s="76" t="s">
        <v>255</v>
      </c>
      <c r="Q32" s="76" t="s">
        <v>255</v>
      </c>
      <c r="R32" s="381">
        <v>3</v>
      </c>
      <c r="S32" s="76" t="s">
        <v>183</v>
      </c>
      <c r="T32" s="76" t="s">
        <v>184</v>
      </c>
      <c r="U32" s="76" t="s">
        <v>255</v>
      </c>
      <c r="V32" s="76" t="s">
        <v>184</v>
      </c>
      <c r="W32" s="380">
        <v>1</v>
      </c>
      <c r="X32" s="76" t="s">
        <v>183</v>
      </c>
      <c r="Y32" s="76" t="s">
        <v>255</v>
      </c>
      <c r="Z32" s="76" t="s">
        <v>184</v>
      </c>
      <c r="AA32" s="76" t="s">
        <v>255</v>
      </c>
      <c r="AB32" s="379">
        <v>2</v>
      </c>
      <c r="AC32" s="395">
        <v>0.8</v>
      </c>
      <c r="AE32" s="382"/>
    </row>
    <row r="33" spans="1:31" ht="75" x14ac:dyDescent="0.25">
      <c r="A33" s="317">
        <v>29</v>
      </c>
      <c r="B33" s="317">
        <v>3202</v>
      </c>
      <c r="C33" s="78" t="s">
        <v>215</v>
      </c>
      <c r="D33" s="378" t="s">
        <v>183</v>
      </c>
      <c r="E33" s="76" t="s">
        <v>255</v>
      </c>
      <c r="F33" s="76" t="s">
        <v>184</v>
      </c>
      <c r="G33" s="77" t="s">
        <v>255</v>
      </c>
      <c r="H33" s="379">
        <v>2</v>
      </c>
      <c r="I33" s="378" t="s">
        <v>183</v>
      </c>
      <c r="J33" s="77" t="s">
        <v>184</v>
      </c>
      <c r="K33" s="77" t="s">
        <v>184</v>
      </c>
      <c r="L33" s="76" t="s">
        <v>255</v>
      </c>
      <c r="M33" s="380">
        <v>1</v>
      </c>
      <c r="N33" s="378" t="s">
        <v>183</v>
      </c>
      <c r="O33" s="76" t="s">
        <v>255</v>
      </c>
      <c r="P33" s="76" t="s">
        <v>255</v>
      </c>
      <c r="Q33" s="76" t="s">
        <v>255</v>
      </c>
      <c r="R33" s="381">
        <v>3</v>
      </c>
      <c r="S33" s="76" t="s">
        <v>183</v>
      </c>
      <c r="T33" s="76" t="s">
        <v>184</v>
      </c>
      <c r="U33" s="76" t="s">
        <v>184</v>
      </c>
      <c r="V33" s="76" t="s">
        <v>184</v>
      </c>
      <c r="W33" s="81">
        <v>0</v>
      </c>
      <c r="X33" s="76" t="s">
        <v>183</v>
      </c>
      <c r="Y33" s="76" t="s">
        <v>255</v>
      </c>
      <c r="Z33" s="76" t="s">
        <v>184</v>
      </c>
      <c r="AA33" s="76" t="s">
        <v>255</v>
      </c>
      <c r="AB33" s="379">
        <v>2</v>
      </c>
      <c r="AC33" s="391">
        <v>0.53333333333333333</v>
      </c>
      <c r="AE33" s="382"/>
    </row>
    <row r="34" spans="1:31" ht="60" x14ac:dyDescent="0.25">
      <c r="A34" s="317">
        <v>30</v>
      </c>
      <c r="B34" s="317">
        <v>3302</v>
      </c>
      <c r="C34" s="78" t="s">
        <v>246</v>
      </c>
      <c r="D34" s="378" t="s">
        <v>183</v>
      </c>
      <c r="E34" s="76" t="s">
        <v>184</v>
      </c>
      <c r="F34" s="76" t="s">
        <v>184</v>
      </c>
      <c r="G34" s="77" t="s">
        <v>184</v>
      </c>
      <c r="H34" s="81">
        <v>0</v>
      </c>
      <c r="I34" s="378" t="s">
        <v>183</v>
      </c>
      <c r="J34" s="77" t="s">
        <v>184</v>
      </c>
      <c r="K34" s="77" t="s">
        <v>184</v>
      </c>
      <c r="L34" s="76" t="s">
        <v>184</v>
      </c>
      <c r="M34" s="81">
        <v>0</v>
      </c>
      <c r="N34" s="378" t="s">
        <v>183</v>
      </c>
      <c r="O34" s="76" t="s">
        <v>184</v>
      </c>
      <c r="P34" s="77" t="s">
        <v>184</v>
      </c>
      <c r="Q34" s="77" t="s">
        <v>184</v>
      </c>
      <c r="R34" s="384">
        <v>0</v>
      </c>
      <c r="S34" s="76" t="s">
        <v>183</v>
      </c>
      <c r="T34" s="76" t="s">
        <v>184</v>
      </c>
      <c r="U34" s="76" t="s">
        <v>255</v>
      </c>
      <c r="V34" s="76" t="s">
        <v>184</v>
      </c>
      <c r="W34" s="380">
        <v>1</v>
      </c>
      <c r="X34" s="76" t="s">
        <v>183</v>
      </c>
      <c r="Y34" s="76" t="s">
        <v>255</v>
      </c>
      <c r="Z34" s="76" t="s">
        <v>255</v>
      </c>
      <c r="AA34" s="76" t="s">
        <v>255</v>
      </c>
      <c r="AB34" s="379">
        <v>3</v>
      </c>
      <c r="AC34" s="394">
        <v>0.26666666666666666</v>
      </c>
      <c r="AE34" s="382"/>
    </row>
    <row r="35" spans="1:31" ht="60" x14ac:dyDescent="0.25">
      <c r="A35" s="317">
        <v>31</v>
      </c>
      <c r="B35" s="317">
        <v>3408</v>
      </c>
      <c r="C35" s="78" t="s">
        <v>226</v>
      </c>
      <c r="D35" s="378" t="s">
        <v>183</v>
      </c>
      <c r="E35" s="76" t="s">
        <v>255</v>
      </c>
      <c r="F35" s="76" t="s">
        <v>184</v>
      </c>
      <c r="G35" s="77" t="s">
        <v>184</v>
      </c>
      <c r="H35" s="380">
        <v>1</v>
      </c>
      <c r="I35" s="378" t="s">
        <v>183</v>
      </c>
      <c r="J35" s="77" t="s">
        <v>184</v>
      </c>
      <c r="K35" s="77" t="s">
        <v>184</v>
      </c>
      <c r="L35" s="76" t="s">
        <v>184</v>
      </c>
      <c r="M35" s="81">
        <v>0</v>
      </c>
      <c r="N35" s="378" t="s">
        <v>183</v>
      </c>
      <c r="O35" s="76" t="s">
        <v>184</v>
      </c>
      <c r="P35" s="77" t="s">
        <v>184</v>
      </c>
      <c r="Q35" s="77" t="s">
        <v>184</v>
      </c>
      <c r="R35" s="384">
        <v>0</v>
      </c>
      <c r="S35" s="76" t="s">
        <v>183</v>
      </c>
      <c r="T35" s="76" t="s">
        <v>184</v>
      </c>
      <c r="U35" s="76" t="s">
        <v>184</v>
      </c>
      <c r="V35" s="76" t="s">
        <v>184</v>
      </c>
      <c r="W35" s="81">
        <v>0</v>
      </c>
      <c r="X35" s="76" t="s">
        <v>183</v>
      </c>
      <c r="Y35" s="76" t="s">
        <v>255</v>
      </c>
      <c r="Z35" s="76" t="s">
        <v>255</v>
      </c>
      <c r="AA35" s="76" t="s">
        <v>255</v>
      </c>
      <c r="AB35" s="379">
        <v>3</v>
      </c>
      <c r="AC35" s="394">
        <v>0.26666666666666666</v>
      </c>
      <c r="AE35" s="382"/>
    </row>
    <row r="36" spans="1:31" ht="75" x14ac:dyDescent="0.25">
      <c r="A36" s="317">
        <v>32</v>
      </c>
      <c r="B36" s="317">
        <v>3409</v>
      </c>
      <c r="C36" s="78" t="s">
        <v>247</v>
      </c>
      <c r="D36" s="378" t="s">
        <v>248</v>
      </c>
      <c r="E36" s="76" t="s">
        <v>184</v>
      </c>
      <c r="F36" s="76" t="s">
        <v>184</v>
      </c>
      <c r="G36" s="77" t="s">
        <v>184</v>
      </c>
      <c r="H36" s="81">
        <v>0</v>
      </c>
      <c r="I36" s="378" t="s">
        <v>183</v>
      </c>
      <c r="J36" s="77" t="s">
        <v>184</v>
      </c>
      <c r="K36" s="77" t="s">
        <v>184</v>
      </c>
      <c r="L36" s="76" t="s">
        <v>255</v>
      </c>
      <c r="M36" s="380">
        <v>1</v>
      </c>
      <c r="N36" s="378" t="s">
        <v>183</v>
      </c>
      <c r="O36" s="76" t="s">
        <v>184</v>
      </c>
      <c r="P36" s="77" t="s">
        <v>184</v>
      </c>
      <c r="Q36" s="77" t="s">
        <v>184</v>
      </c>
      <c r="R36" s="384">
        <v>0</v>
      </c>
      <c r="S36" s="76" t="s">
        <v>183</v>
      </c>
      <c r="T36" s="76" t="s">
        <v>184</v>
      </c>
      <c r="U36" s="76" t="s">
        <v>184</v>
      </c>
      <c r="V36" s="76" t="s">
        <v>184</v>
      </c>
      <c r="W36" s="81">
        <v>0</v>
      </c>
      <c r="X36" s="76" t="s">
        <v>183</v>
      </c>
      <c r="Y36" s="76" t="s">
        <v>255</v>
      </c>
      <c r="Z36" s="76" t="s">
        <v>184</v>
      </c>
      <c r="AA36" s="76" t="s">
        <v>255</v>
      </c>
      <c r="AB36" s="379">
        <v>2</v>
      </c>
      <c r="AC36" s="394">
        <v>0.2</v>
      </c>
      <c r="AE36" s="382"/>
    </row>
    <row r="37" spans="1:31" ht="60" x14ac:dyDescent="0.25">
      <c r="A37" s="317">
        <v>33</v>
      </c>
      <c r="B37" s="317">
        <v>3419</v>
      </c>
      <c r="C37" s="78" t="s">
        <v>197</v>
      </c>
      <c r="D37" s="378" t="s">
        <v>183</v>
      </c>
      <c r="E37" s="76" t="s">
        <v>255</v>
      </c>
      <c r="F37" s="76" t="s">
        <v>255</v>
      </c>
      <c r="G37" s="77" t="s">
        <v>255</v>
      </c>
      <c r="H37" s="379">
        <v>3</v>
      </c>
      <c r="I37" s="378" t="s">
        <v>183</v>
      </c>
      <c r="J37" s="77" t="s">
        <v>255</v>
      </c>
      <c r="K37" s="77" t="s">
        <v>256</v>
      </c>
      <c r="L37" s="76" t="s">
        <v>255</v>
      </c>
      <c r="M37" s="379">
        <v>3</v>
      </c>
      <c r="N37" s="378" t="s">
        <v>183</v>
      </c>
      <c r="O37" s="76" t="s">
        <v>255</v>
      </c>
      <c r="P37" s="76" t="s">
        <v>255</v>
      </c>
      <c r="Q37" s="76" t="s">
        <v>255</v>
      </c>
      <c r="R37" s="381">
        <v>3</v>
      </c>
      <c r="S37" s="76" t="s">
        <v>183</v>
      </c>
      <c r="T37" s="76" t="s">
        <v>184</v>
      </c>
      <c r="U37" s="76" t="s">
        <v>184</v>
      </c>
      <c r="V37" s="76" t="s">
        <v>184</v>
      </c>
      <c r="W37" s="81">
        <v>0</v>
      </c>
      <c r="X37" s="76" t="s">
        <v>183</v>
      </c>
      <c r="Y37" s="76" t="s">
        <v>255</v>
      </c>
      <c r="Z37" s="76" t="s">
        <v>184</v>
      </c>
      <c r="AA37" s="76" t="s">
        <v>255</v>
      </c>
      <c r="AB37" s="379">
        <v>2</v>
      </c>
      <c r="AC37" s="391">
        <v>0.73333333333333328</v>
      </c>
      <c r="AE37" s="382"/>
    </row>
    <row r="38" spans="1:31" ht="60" x14ac:dyDescent="0.25">
      <c r="A38" s="317">
        <v>34</v>
      </c>
      <c r="B38" s="317">
        <v>3422</v>
      </c>
      <c r="C38" s="78" t="s">
        <v>249</v>
      </c>
      <c r="D38" s="378" t="s">
        <v>183</v>
      </c>
      <c r="E38" s="76" t="s">
        <v>184</v>
      </c>
      <c r="F38" s="76" t="s">
        <v>184</v>
      </c>
      <c r="G38" s="77" t="s">
        <v>184</v>
      </c>
      <c r="H38" s="81">
        <v>0</v>
      </c>
      <c r="I38" s="378" t="s">
        <v>183</v>
      </c>
      <c r="J38" s="77" t="s">
        <v>184</v>
      </c>
      <c r="K38" s="77" t="s">
        <v>184</v>
      </c>
      <c r="L38" s="76" t="s">
        <v>184</v>
      </c>
      <c r="M38" s="81">
        <v>0</v>
      </c>
      <c r="N38" s="80"/>
      <c r="O38" s="80"/>
      <c r="P38" s="80"/>
      <c r="Q38" s="80"/>
      <c r="R38" s="381"/>
      <c r="S38" s="76" t="s">
        <v>183</v>
      </c>
      <c r="T38" s="76" t="s">
        <v>184</v>
      </c>
      <c r="U38" s="76" t="s">
        <v>184</v>
      </c>
      <c r="V38" s="76" t="s">
        <v>184</v>
      </c>
      <c r="W38" s="81">
        <v>0</v>
      </c>
      <c r="X38" s="76" t="s">
        <v>183</v>
      </c>
      <c r="Y38" s="76" t="s">
        <v>184</v>
      </c>
      <c r="Z38" s="76" t="s">
        <v>184</v>
      </c>
      <c r="AA38" s="76" t="s">
        <v>184</v>
      </c>
      <c r="AB38" s="81">
        <v>0</v>
      </c>
      <c r="AC38" s="392">
        <v>0</v>
      </c>
      <c r="AE38" s="382"/>
    </row>
    <row r="39" spans="1:31" ht="75" x14ac:dyDescent="0.25">
      <c r="A39" s="317">
        <v>35</v>
      </c>
      <c r="B39" s="317">
        <v>3501</v>
      </c>
      <c r="C39" s="78" t="s">
        <v>227</v>
      </c>
      <c r="D39" s="378" t="s">
        <v>183</v>
      </c>
      <c r="E39" s="76" t="s">
        <v>184</v>
      </c>
      <c r="F39" s="76" t="s">
        <v>184</v>
      </c>
      <c r="G39" s="77" t="s">
        <v>184</v>
      </c>
      <c r="H39" s="81">
        <v>0</v>
      </c>
      <c r="I39" s="378" t="s">
        <v>183</v>
      </c>
      <c r="J39" s="77" t="s">
        <v>184</v>
      </c>
      <c r="K39" s="77" t="s">
        <v>184</v>
      </c>
      <c r="L39" s="76" t="s">
        <v>184</v>
      </c>
      <c r="M39" s="81">
        <v>0</v>
      </c>
      <c r="N39" s="378" t="s">
        <v>183</v>
      </c>
      <c r="O39" s="76" t="s">
        <v>255</v>
      </c>
      <c r="P39" s="76" t="s">
        <v>255</v>
      </c>
      <c r="Q39" s="76" t="s">
        <v>184</v>
      </c>
      <c r="R39" s="381">
        <v>2</v>
      </c>
      <c r="S39" s="76" t="s">
        <v>183</v>
      </c>
      <c r="T39" s="76" t="s">
        <v>184</v>
      </c>
      <c r="U39" s="76" t="s">
        <v>184</v>
      </c>
      <c r="V39" s="76" t="s">
        <v>184</v>
      </c>
      <c r="W39" s="81">
        <v>0</v>
      </c>
      <c r="X39" s="76" t="s">
        <v>183</v>
      </c>
      <c r="Y39" s="76" t="s">
        <v>255</v>
      </c>
      <c r="Z39" s="76" t="s">
        <v>184</v>
      </c>
      <c r="AA39" s="76" t="s">
        <v>255</v>
      </c>
      <c r="AB39" s="379">
        <v>2</v>
      </c>
      <c r="AC39" s="394">
        <v>0.26666666666666666</v>
      </c>
      <c r="AE39" s="382"/>
    </row>
    <row r="40" spans="1:31" ht="60" x14ac:dyDescent="0.25">
      <c r="A40" s="317">
        <v>36</v>
      </c>
      <c r="B40" s="317">
        <v>4018</v>
      </c>
      <c r="C40" s="78" t="s">
        <v>198</v>
      </c>
      <c r="D40" s="378" t="s">
        <v>183</v>
      </c>
      <c r="E40" s="76" t="s">
        <v>255</v>
      </c>
      <c r="F40" s="76" t="s">
        <v>255</v>
      </c>
      <c r="G40" s="77" t="s">
        <v>255</v>
      </c>
      <c r="H40" s="379">
        <v>3</v>
      </c>
      <c r="I40" s="378" t="s">
        <v>183</v>
      </c>
      <c r="J40" s="77" t="s">
        <v>255</v>
      </c>
      <c r="K40" s="77" t="s">
        <v>256</v>
      </c>
      <c r="L40" s="76" t="s">
        <v>255</v>
      </c>
      <c r="M40" s="379">
        <v>3</v>
      </c>
      <c r="N40" s="378" t="s">
        <v>183</v>
      </c>
      <c r="O40" s="76" t="s">
        <v>255</v>
      </c>
      <c r="P40" s="76" t="s">
        <v>255</v>
      </c>
      <c r="Q40" s="76" t="s">
        <v>255</v>
      </c>
      <c r="R40" s="381">
        <v>3</v>
      </c>
      <c r="S40" s="76" t="s">
        <v>183</v>
      </c>
      <c r="T40" s="76" t="s">
        <v>184</v>
      </c>
      <c r="U40" s="76" t="s">
        <v>255</v>
      </c>
      <c r="V40" s="76" t="s">
        <v>184</v>
      </c>
      <c r="W40" s="380">
        <v>1</v>
      </c>
      <c r="X40" s="76" t="s">
        <v>183</v>
      </c>
      <c r="Y40" s="76" t="s">
        <v>255</v>
      </c>
      <c r="Z40" s="76" t="s">
        <v>255</v>
      </c>
      <c r="AA40" s="76" t="s">
        <v>255</v>
      </c>
      <c r="AB40" s="379">
        <v>3</v>
      </c>
      <c r="AC40" s="395">
        <v>0.8666666666666667</v>
      </c>
      <c r="AE40" s="382"/>
    </row>
    <row r="41" spans="1:31" ht="75" x14ac:dyDescent="0.25">
      <c r="A41" s="317">
        <v>37</v>
      </c>
      <c r="B41" s="317">
        <v>4024</v>
      </c>
      <c r="C41" s="78" t="s">
        <v>216</v>
      </c>
      <c r="D41" s="378" t="s">
        <v>183</v>
      </c>
      <c r="E41" s="76" t="s">
        <v>255</v>
      </c>
      <c r="F41" s="76" t="s">
        <v>255</v>
      </c>
      <c r="G41" s="77" t="s">
        <v>255</v>
      </c>
      <c r="H41" s="379">
        <v>3</v>
      </c>
      <c r="I41" s="378" t="s">
        <v>183</v>
      </c>
      <c r="J41" s="77" t="s">
        <v>255</v>
      </c>
      <c r="K41" s="77" t="s">
        <v>256</v>
      </c>
      <c r="L41" s="76" t="s">
        <v>255</v>
      </c>
      <c r="M41" s="379">
        <v>3</v>
      </c>
      <c r="N41" s="378" t="s">
        <v>183</v>
      </c>
      <c r="O41" s="76" t="s">
        <v>184</v>
      </c>
      <c r="P41" s="77" t="s">
        <v>184</v>
      </c>
      <c r="Q41" s="76" t="s">
        <v>255</v>
      </c>
      <c r="R41" s="381">
        <v>2</v>
      </c>
      <c r="S41" s="76" t="s">
        <v>183</v>
      </c>
      <c r="T41" s="76" t="s">
        <v>184</v>
      </c>
      <c r="U41" s="76" t="s">
        <v>255</v>
      </c>
      <c r="V41" s="76" t="s">
        <v>184</v>
      </c>
      <c r="W41" s="380">
        <v>1</v>
      </c>
      <c r="X41" s="76" t="s">
        <v>183</v>
      </c>
      <c r="Y41" s="76" t="s">
        <v>255</v>
      </c>
      <c r="Z41" s="76" t="s">
        <v>184</v>
      </c>
      <c r="AA41" s="76" t="s">
        <v>255</v>
      </c>
      <c r="AB41" s="379">
        <v>2</v>
      </c>
      <c r="AC41" s="391">
        <v>0.73333333333333328</v>
      </c>
      <c r="AE41" s="382"/>
    </row>
    <row r="42" spans="1:31" ht="60" x14ac:dyDescent="0.25">
      <c r="A42" s="317">
        <v>38</v>
      </c>
      <c r="B42" s="317">
        <v>4026</v>
      </c>
      <c r="C42" s="78" t="s">
        <v>228</v>
      </c>
      <c r="D42" s="378" t="s">
        <v>183</v>
      </c>
      <c r="E42" s="76" t="s">
        <v>184</v>
      </c>
      <c r="F42" s="76" t="s">
        <v>184</v>
      </c>
      <c r="G42" s="77" t="s">
        <v>184</v>
      </c>
      <c r="H42" s="81">
        <v>0</v>
      </c>
      <c r="I42" s="378" t="s">
        <v>183</v>
      </c>
      <c r="J42" s="77" t="s">
        <v>184</v>
      </c>
      <c r="K42" s="77" t="s">
        <v>184</v>
      </c>
      <c r="L42" s="76" t="s">
        <v>255</v>
      </c>
      <c r="M42" s="380">
        <v>1</v>
      </c>
      <c r="N42" s="80"/>
      <c r="O42" s="80"/>
      <c r="P42" s="80"/>
      <c r="Q42" s="80"/>
      <c r="R42" s="381"/>
      <c r="S42" s="76" t="s">
        <v>183</v>
      </c>
      <c r="T42" s="76" t="s">
        <v>184</v>
      </c>
      <c r="U42" s="76" t="s">
        <v>184</v>
      </c>
      <c r="V42" s="76" t="s">
        <v>184</v>
      </c>
      <c r="W42" s="81">
        <v>0</v>
      </c>
      <c r="X42" s="76" t="s">
        <v>183</v>
      </c>
      <c r="Y42" s="76" t="s">
        <v>255</v>
      </c>
      <c r="Z42" s="76" t="s">
        <v>255</v>
      </c>
      <c r="AA42" s="76" t="s">
        <v>255</v>
      </c>
      <c r="AB42" s="379">
        <v>3</v>
      </c>
      <c r="AC42" s="394">
        <v>0.26666666666666666</v>
      </c>
      <c r="AE42" s="382"/>
    </row>
    <row r="43" spans="1:31" ht="75" x14ac:dyDescent="0.25">
      <c r="A43" s="317">
        <v>39</v>
      </c>
      <c r="B43" s="317">
        <v>4043</v>
      </c>
      <c r="C43" s="78" t="s">
        <v>229</v>
      </c>
      <c r="D43" s="378" t="s">
        <v>183</v>
      </c>
      <c r="E43" s="76" t="s">
        <v>184</v>
      </c>
      <c r="F43" s="76" t="s">
        <v>184</v>
      </c>
      <c r="G43" s="77" t="s">
        <v>184</v>
      </c>
      <c r="H43" s="81">
        <v>0</v>
      </c>
      <c r="I43" s="378" t="s">
        <v>183</v>
      </c>
      <c r="J43" s="77" t="s">
        <v>184</v>
      </c>
      <c r="K43" s="77" t="s">
        <v>184</v>
      </c>
      <c r="L43" s="76" t="s">
        <v>184</v>
      </c>
      <c r="M43" s="81">
        <v>0</v>
      </c>
      <c r="N43" s="80"/>
      <c r="O43" s="80"/>
      <c r="P43" s="80"/>
      <c r="Q43" s="80"/>
      <c r="R43" s="381"/>
      <c r="S43" s="76" t="s">
        <v>183</v>
      </c>
      <c r="T43" s="76" t="s">
        <v>184</v>
      </c>
      <c r="U43" s="76" t="s">
        <v>184</v>
      </c>
      <c r="V43" s="76" t="s">
        <v>184</v>
      </c>
      <c r="W43" s="81">
        <v>0</v>
      </c>
      <c r="X43" s="76" t="s">
        <v>183</v>
      </c>
      <c r="Y43" s="76" t="s">
        <v>255</v>
      </c>
      <c r="Z43" s="76" t="s">
        <v>255</v>
      </c>
      <c r="AA43" s="76" t="s">
        <v>255</v>
      </c>
      <c r="AB43" s="379">
        <v>3</v>
      </c>
      <c r="AC43" s="394">
        <v>0.2</v>
      </c>
      <c r="AE43" s="382"/>
    </row>
    <row r="44" spans="1:31" ht="60" x14ac:dyDescent="0.25">
      <c r="A44" s="317">
        <v>40</v>
      </c>
      <c r="B44" s="317">
        <v>4061</v>
      </c>
      <c r="C44" s="385" t="s">
        <v>217</v>
      </c>
      <c r="D44" s="79"/>
      <c r="E44" s="79"/>
      <c r="F44" s="79"/>
      <c r="G44" s="79"/>
      <c r="H44" s="379"/>
      <c r="I44" s="79"/>
      <c r="J44" s="79"/>
      <c r="K44" s="79"/>
      <c r="L44" s="79"/>
      <c r="M44" s="379"/>
      <c r="N44" s="378" t="s">
        <v>183</v>
      </c>
      <c r="O44" s="76" t="s">
        <v>184</v>
      </c>
      <c r="P44" s="76" t="s">
        <v>184</v>
      </c>
      <c r="Q44" s="76" t="s">
        <v>184</v>
      </c>
      <c r="R44" s="381">
        <v>0</v>
      </c>
      <c r="S44" s="76" t="s">
        <v>183</v>
      </c>
      <c r="T44" s="76" t="s">
        <v>184</v>
      </c>
      <c r="U44" s="76" t="s">
        <v>184</v>
      </c>
      <c r="V44" s="76" t="s">
        <v>184</v>
      </c>
      <c r="W44" s="81">
        <v>0</v>
      </c>
      <c r="X44" s="76" t="s">
        <v>183</v>
      </c>
      <c r="Y44" s="76" t="s">
        <v>255</v>
      </c>
      <c r="Z44" s="76" t="s">
        <v>184</v>
      </c>
      <c r="AA44" s="76" t="s">
        <v>255</v>
      </c>
      <c r="AB44" s="379">
        <v>2</v>
      </c>
      <c r="AC44" s="394">
        <v>0.13333333333333333</v>
      </c>
      <c r="AE44" s="382"/>
    </row>
    <row r="45" spans="1:31" ht="60" x14ac:dyDescent="0.25">
      <c r="A45" s="317">
        <v>41</v>
      </c>
      <c r="B45" s="317">
        <v>4098</v>
      </c>
      <c r="C45" s="78" t="s">
        <v>230</v>
      </c>
      <c r="D45" s="77" t="s">
        <v>183</v>
      </c>
      <c r="E45" s="76" t="s">
        <v>184</v>
      </c>
      <c r="F45" s="76" t="s">
        <v>184</v>
      </c>
      <c r="G45" s="77" t="s">
        <v>184</v>
      </c>
      <c r="H45" s="81">
        <v>0</v>
      </c>
      <c r="I45" s="378" t="s">
        <v>183</v>
      </c>
      <c r="J45" s="77" t="s">
        <v>184</v>
      </c>
      <c r="K45" s="77" t="s">
        <v>184</v>
      </c>
      <c r="L45" s="76" t="s">
        <v>255</v>
      </c>
      <c r="M45" s="380">
        <v>1</v>
      </c>
      <c r="N45" s="80"/>
      <c r="O45" s="80"/>
      <c r="P45" s="80"/>
      <c r="Q45" s="80"/>
      <c r="R45" s="381"/>
      <c r="S45" s="76" t="s">
        <v>183</v>
      </c>
      <c r="T45" s="76" t="s">
        <v>184</v>
      </c>
      <c r="U45" s="76" t="s">
        <v>255</v>
      </c>
      <c r="V45" s="76" t="s">
        <v>184</v>
      </c>
      <c r="W45" s="380">
        <v>1</v>
      </c>
      <c r="X45" s="76" t="s">
        <v>183</v>
      </c>
      <c r="Y45" s="76" t="s">
        <v>255</v>
      </c>
      <c r="Z45" s="76" t="s">
        <v>255</v>
      </c>
      <c r="AA45" s="76" t="s">
        <v>255</v>
      </c>
      <c r="AB45" s="379">
        <v>3</v>
      </c>
      <c r="AC45" s="391">
        <v>0.33333333333333331</v>
      </c>
      <c r="AE45" s="382"/>
    </row>
    <row r="46" spans="1:31" ht="60" x14ac:dyDescent="0.25">
      <c r="A46" s="317">
        <v>42</v>
      </c>
      <c r="B46" s="317">
        <v>4099</v>
      </c>
      <c r="C46" s="78" t="s">
        <v>218</v>
      </c>
      <c r="D46" s="77" t="s">
        <v>183</v>
      </c>
      <c r="E46" s="76" t="s">
        <v>255</v>
      </c>
      <c r="F46" s="76" t="s">
        <v>184</v>
      </c>
      <c r="G46" s="77" t="s">
        <v>184</v>
      </c>
      <c r="H46" s="380">
        <v>1</v>
      </c>
      <c r="I46" s="378" t="s">
        <v>183</v>
      </c>
      <c r="J46" s="77" t="s">
        <v>184</v>
      </c>
      <c r="K46" s="77" t="s">
        <v>184</v>
      </c>
      <c r="L46" s="76" t="s">
        <v>184</v>
      </c>
      <c r="M46" s="81">
        <v>0</v>
      </c>
      <c r="N46" s="80"/>
      <c r="O46" s="80"/>
      <c r="P46" s="80"/>
      <c r="Q46" s="80"/>
      <c r="R46" s="381"/>
      <c r="S46" s="76" t="s">
        <v>183</v>
      </c>
      <c r="T46" s="76" t="s">
        <v>184</v>
      </c>
      <c r="U46" s="76" t="s">
        <v>184</v>
      </c>
      <c r="V46" s="76" t="s">
        <v>184</v>
      </c>
      <c r="W46" s="81">
        <v>0</v>
      </c>
      <c r="X46" s="76" t="s">
        <v>183</v>
      </c>
      <c r="Y46" s="76" t="s">
        <v>255</v>
      </c>
      <c r="Z46" s="76" t="s">
        <v>255</v>
      </c>
      <c r="AA46" s="76" t="s">
        <v>255</v>
      </c>
      <c r="AB46" s="379">
        <v>3</v>
      </c>
      <c r="AC46" s="394">
        <v>0.26666666666666666</v>
      </c>
      <c r="AE46" s="382"/>
    </row>
    <row r="47" spans="1:31" ht="75" x14ac:dyDescent="0.25">
      <c r="A47" s="317">
        <v>43</v>
      </c>
      <c r="B47" s="317">
        <v>5015</v>
      </c>
      <c r="C47" s="78" t="s">
        <v>231</v>
      </c>
      <c r="D47" s="79"/>
      <c r="E47" s="79"/>
      <c r="F47" s="79"/>
      <c r="G47" s="79"/>
      <c r="H47" s="379"/>
      <c r="I47" s="79"/>
      <c r="J47" s="79"/>
      <c r="K47" s="79"/>
      <c r="L47" s="79"/>
      <c r="M47" s="379"/>
      <c r="N47" s="378" t="s">
        <v>183</v>
      </c>
      <c r="O47" s="76" t="s">
        <v>184</v>
      </c>
      <c r="P47" s="77" t="s">
        <v>184</v>
      </c>
      <c r="Q47" s="76" t="s">
        <v>255</v>
      </c>
      <c r="R47" s="381">
        <v>2</v>
      </c>
      <c r="S47" s="76" t="s">
        <v>183</v>
      </c>
      <c r="T47" s="76" t="s">
        <v>184</v>
      </c>
      <c r="U47" s="76" t="s">
        <v>184</v>
      </c>
      <c r="V47" s="76" t="s">
        <v>184</v>
      </c>
      <c r="W47" s="81">
        <v>0</v>
      </c>
      <c r="X47" s="76" t="s">
        <v>183</v>
      </c>
      <c r="Y47" s="76" t="s">
        <v>184</v>
      </c>
      <c r="Z47" s="76" t="s">
        <v>184</v>
      </c>
      <c r="AA47" s="76" t="s">
        <v>255</v>
      </c>
      <c r="AB47" s="380">
        <v>1</v>
      </c>
      <c r="AC47" s="394">
        <v>0.2</v>
      </c>
      <c r="AE47" s="382"/>
    </row>
    <row r="48" spans="1:31" ht="75" x14ac:dyDescent="0.25">
      <c r="A48" s="317">
        <v>44</v>
      </c>
      <c r="B48" s="317">
        <v>5017</v>
      </c>
      <c r="C48" s="78" t="s">
        <v>199</v>
      </c>
      <c r="D48" s="77" t="s">
        <v>183</v>
      </c>
      <c r="E48" s="76" t="s">
        <v>255</v>
      </c>
      <c r="F48" s="76" t="s">
        <v>255</v>
      </c>
      <c r="G48" s="77" t="s">
        <v>255</v>
      </c>
      <c r="H48" s="379">
        <v>3</v>
      </c>
      <c r="I48" s="378" t="s">
        <v>183</v>
      </c>
      <c r="J48" s="77" t="s">
        <v>255</v>
      </c>
      <c r="K48" s="77" t="s">
        <v>256</v>
      </c>
      <c r="L48" s="76" t="s">
        <v>255</v>
      </c>
      <c r="M48" s="379">
        <v>3</v>
      </c>
      <c r="N48" s="378" t="s">
        <v>183</v>
      </c>
      <c r="O48" s="76" t="s">
        <v>255</v>
      </c>
      <c r="P48" s="76" t="s">
        <v>255</v>
      </c>
      <c r="Q48" s="76" t="s">
        <v>255</v>
      </c>
      <c r="R48" s="381">
        <v>3</v>
      </c>
      <c r="S48" s="76" t="s">
        <v>183</v>
      </c>
      <c r="T48" s="76" t="s">
        <v>184</v>
      </c>
      <c r="U48" s="76" t="s">
        <v>255</v>
      </c>
      <c r="V48" s="76" t="s">
        <v>184</v>
      </c>
      <c r="W48" s="380">
        <v>1</v>
      </c>
      <c r="X48" s="76" t="s">
        <v>183</v>
      </c>
      <c r="Y48" s="76" t="s">
        <v>255</v>
      </c>
      <c r="Z48" s="76" t="s">
        <v>184</v>
      </c>
      <c r="AA48" s="76" t="s">
        <v>255</v>
      </c>
      <c r="AB48" s="379">
        <v>2</v>
      </c>
      <c r="AC48" s="395">
        <v>0.8</v>
      </c>
      <c r="AE48" s="382"/>
    </row>
    <row r="49" spans="1:31" ht="75" x14ac:dyDescent="0.25">
      <c r="A49" s="317">
        <v>45</v>
      </c>
      <c r="B49" s="317">
        <v>5113</v>
      </c>
      <c r="C49" s="78" t="s">
        <v>232</v>
      </c>
      <c r="D49" s="77" t="s">
        <v>183</v>
      </c>
      <c r="E49" s="76" t="s">
        <v>184</v>
      </c>
      <c r="F49" s="76" t="s">
        <v>184</v>
      </c>
      <c r="G49" s="77" t="s">
        <v>184</v>
      </c>
      <c r="H49" s="81">
        <v>0</v>
      </c>
      <c r="I49" s="378" t="s">
        <v>183</v>
      </c>
      <c r="J49" s="77" t="s">
        <v>184</v>
      </c>
      <c r="K49" s="77" t="s">
        <v>184</v>
      </c>
      <c r="L49" s="76" t="s">
        <v>184</v>
      </c>
      <c r="M49" s="81">
        <v>0</v>
      </c>
      <c r="N49" s="80"/>
      <c r="O49" s="80"/>
      <c r="P49" s="80"/>
      <c r="Q49" s="80"/>
      <c r="R49" s="381"/>
      <c r="S49" s="76" t="s">
        <v>183</v>
      </c>
      <c r="T49" s="76" t="s">
        <v>184</v>
      </c>
      <c r="U49" s="76" t="s">
        <v>184</v>
      </c>
      <c r="V49" s="76" t="s">
        <v>184</v>
      </c>
      <c r="W49" s="81">
        <v>0</v>
      </c>
      <c r="X49" s="76" t="s">
        <v>183</v>
      </c>
      <c r="Y49" s="76" t="s">
        <v>255</v>
      </c>
      <c r="Z49" s="76" t="s">
        <v>184</v>
      </c>
      <c r="AA49" s="76" t="s">
        <v>255</v>
      </c>
      <c r="AB49" s="379">
        <v>2</v>
      </c>
      <c r="AC49" s="394">
        <v>0.13333333333333333</v>
      </c>
      <c r="AE49" s="382"/>
    </row>
    <row r="50" spans="1:31" ht="75" x14ac:dyDescent="0.25">
      <c r="A50" s="317">
        <v>46</v>
      </c>
      <c r="B50" s="317">
        <v>5201</v>
      </c>
      <c r="C50" s="78" t="s">
        <v>233</v>
      </c>
      <c r="D50" s="77" t="s">
        <v>183</v>
      </c>
      <c r="E50" s="76" t="s">
        <v>184</v>
      </c>
      <c r="F50" s="76" t="s">
        <v>184</v>
      </c>
      <c r="G50" s="77" t="s">
        <v>184</v>
      </c>
      <c r="H50" s="81">
        <v>0</v>
      </c>
      <c r="I50" s="378" t="s">
        <v>183</v>
      </c>
      <c r="J50" s="77" t="s">
        <v>184</v>
      </c>
      <c r="K50" s="77" t="s">
        <v>184</v>
      </c>
      <c r="L50" s="76" t="s">
        <v>255</v>
      </c>
      <c r="M50" s="380">
        <v>1</v>
      </c>
      <c r="N50" s="80"/>
      <c r="O50" s="80"/>
      <c r="P50" s="80"/>
      <c r="Q50" s="80"/>
      <c r="R50" s="381"/>
      <c r="S50" s="76" t="s">
        <v>183</v>
      </c>
      <c r="T50" s="76" t="s">
        <v>184</v>
      </c>
      <c r="U50" s="76" t="s">
        <v>255</v>
      </c>
      <c r="V50" s="76" t="s">
        <v>184</v>
      </c>
      <c r="W50" s="380">
        <v>1</v>
      </c>
      <c r="X50" s="76" t="s">
        <v>183</v>
      </c>
      <c r="Y50" s="76" t="s">
        <v>255</v>
      </c>
      <c r="Z50" s="76" t="s">
        <v>255</v>
      </c>
      <c r="AA50" s="76" t="s">
        <v>255</v>
      </c>
      <c r="AB50" s="379">
        <v>3</v>
      </c>
      <c r="AC50" s="391">
        <v>0.33333333333333331</v>
      </c>
      <c r="AE50" s="382"/>
    </row>
    <row r="51" spans="1:31" ht="60" x14ac:dyDescent="0.25">
      <c r="A51" s="317">
        <v>47</v>
      </c>
      <c r="B51" s="317">
        <v>5202</v>
      </c>
      <c r="C51" s="78" t="s">
        <v>250</v>
      </c>
      <c r="D51" s="77" t="s">
        <v>183</v>
      </c>
      <c r="E51" s="76" t="s">
        <v>184</v>
      </c>
      <c r="F51" s="76" t="s">
        <v>184</v>
      </c>
      <c r="G51" s="77" t="s">
        <v>256</v>
      </c>
      <c r="H51" s="380">
        <v>1</v>
      </c>
      <c r="I51" s="378" t="s">
        <v>183</v>
      </c>
      <c r="J51" s="77" t="s">
        <v>184</v>
      </c>
      <c r="K51" s="77" t="s">
        <v>184</v>
      </c>
      <c r="L51" s="76" t="s">
        <v>184</v>
      </c>
      <c r="M51" s="81">
        <v>0</v>
      </c>
      <c r="N51" s="378" t="s">
        <v>183</v>
      </c>
      <c r="O51" s="76" t="s">
        <v>184</v>
      </c>
      <c r="P51" s="77" t="s">
        <v>184</v>
      </c>
      <c r="Q51" s="76" t="s">
        <v>184</v>
      </c>
      <c r="R51" s="384">
        <v>0</v>
      </c>
      <c r="S51" s="76" t="s">
        <v>183</v>
      </c>
      <c r="T51" s="76" t="s">
        <v>184</v>
      </c>
      <c r="U51" s="76" t="s">
        <v>184</v>
      </c>
      <c r="V51" s="76" t="s">
        <v>184</v>
      </c>
      <c r="W51" s="81">
        <v>0</v>
      </c>
      <c r="X51" s="76" t="s">
        <v>183</v>
      </c>
      <c r="Y51" s="76" t="s">
        <v>255</v>
      </c>
      <c r="Z51" s="76" t="s">
        <v>184</v>
      </c>
      <c r="AA51" s="76" t="s">
        <v>184</v>
      </c>
      <c r="AB51" s="380">
        <v>1</v>
      </c>
      <c r="AC51" s="394">
        <v>0.13333333333333333</v>
      </c>
      <c r="AE51" s="382"/>
    </row>
    <row r="52" spans="1:31" ht="45" x14ac:dyDescent="0.25">
      <c r="A52" s="317">
        <v>48</v>
      </c>
      <c r="B52" s="317">
        <v>5207</v>
      </c>
      <c r="C52" s="78" t="s">
        <v>234</v>
      </c>
      <c r="D52" s="77" t="s">
        <v>183</v>
      </c>
      <c r="E52" s="76" t="s">
        <v>255</v>
      </c>
      <c r="F52" s="76" t="s">
        <v>184</v>
      </c>
      <c r="G52" s="77" t="s">
        <v>255</v>
      </c>
      <c r="H52" s="379">
        <v>2</v>
      </c>
      <c r="I52" s="378" t="s">
        <v>183</v>
      </c>
      <c r="J52" s="77" t="s">
        <v>184</v>
      </c>
      <c r="K52" s="77" t="s">
        <v>184</v>
      </c>
      <c r="L52" s="76" t="s">
        <v>255</v>
      </c>
      <c r="M52" s="380">
        <v>1</v>
      </c>
      <c r="N52" s="378" t="s">
        <v>183</v>
      </c>
      <c r="O52" s="76" t="s">
        <v>184</v>
      </c>
      <c r="P52" s="77" t="s">
        <v>184</v>
      </c>
      <c r="Q52" s="76" t="s">
        <v>255</v>
      </c>
      <c r="R52" s="386">
        <v>1</v>
      </c>
      <c r="S52" s="76" t="s">
        <v>183</v>
      </c>
      <c r="T52" s="76" t="s">
        <v>184</v>
      </c>
      <c r="U52" s="76" t="s">
        <v>184</v>
      </c>
      <c r="V52" s="76" t="s">
        <v>184</v>
      </c>
      <c r="W52" s="81">
        <v>0</v>
      </c>
      <c r="X52" s="76" t="s">
        <v>183</v>
      </c>
      <c r="Y52" s="76" t="s">
        <v>255</v>
      </c>
      <c r="Z52" s="76" t="s">
        <v>184</v>
      </c>
      <c r="AA52" s="76" t="s">
        <v>255</v>
      </c>
      <c r="AB52" s="379">
        <v>2</v>
      </c>
      <c r="AC52" s="391">
        <v>0.4</v>
      </c>
      <c r="AE52" s="382"/>
    </row>
    <row r="53" spans="1:31" ht="45" x14ac:dyDescent="0.25">
      <c r="A53" s="317">
        <v>49</v>
      </c>
      <c r="B53" s="317">
        <v>5306</v>
      </c>
      <c r="C53" s="78" t="s">
        <v>235</v>
      </c>
      <c r="D53" s="77" t="s">
        <v>183</v>
      </c>
      <c r="E53" s="76" t="s">
        <v>255</v>
      </c>
      <c r="F53" s="76" t="s">
        <v>184</v>
      </c>
      <c r="G53" s="77" t="s">
        <v>255</v>
      </c>
      <c r="H53" s="379">
        <v>2</v>
      </c>
      <c r="I53" s="378" t="s">
        <v>183</v>
      </c>
      <c r="J53" s="77" t="s">
        <v>184</v>
      </c>
      <c r="K53" s="77" t="s">
        <v>184</v>
      </c>
      <c r="L53" s="76" t="s">
        <v>184</v>
      </c>
      <c r="M53" s="81">
        <v>0</v>
      </c>
      <c r="N53" s="378" t="s">
        <v>183</v>
      </c>
      <c r="O53" s="76" t="s">
        <v>255</v>
      </c>
      <c r="P53" s="76" t="s">
        <v>255</v>
      </c>
      <c r="Q53" s="76" t="s">
        <v>255</v>
      </c>
      <c r="R53" s="381">
        <v>3</v>
      </c>
      <c r="S53" s="76" t="s">
        <v>183</v>
      </c>
      <c r="T53" s="76" t="s">
        <v>184</v>
      </c>
      <c r="U53" s="76" t="s">
        <v>184</v>
      </c>
      <c r="V53" s="77" t="s">
        <v>184</v>
      </c>
      <c r="W53" s="81">
        <v>0</v>
      </c>
      <c r="X53" s="76" t="s">
        <v>183</v>
      </c>
      <c r="Y53" s="76" t="s">
        <v>184</v>
      </c>
      <c r="Z53" s="76" t="s">
        <v>184</v>
      </c>
      <c r="AA53" s="76" t="s">
        <v>255</v>
      </c>
      <c r="AB53" s="380">
        <v>1</v>
      </c>
      <c r="AC53" s="391">
        <v>0.4</v>
      </c>
      <c r="AE53" s="382"/>
    </row>
    <row r="54" spans="1:31" ht="45" x14ac:dyDescent="0.25">
      <c r="A54" s="317">
        <v>50</v>
      </c>
      <c r="B54" s="317">
        <v>5401</v>
      </c>
      <c r="C54" s="78" t="s">
        <v>219</v>
      </c>
      <c r="D54" s="77" t="s">
        <v>183</v>
      </c>
      <c r="E54" s="76" t="s">
        <v>255</v>
      </c>
      <c r="F54" s="76" t="s">
        <v>255</v>
      </c>
      <c r="G54" s="77" t="s">
        <v>255</v>
      </c>
      <c r="H54" s="379">
        <v>3</v>
      </c>
      <c r="I54" s="378" t="s">
        <v>183</v>
      </c>
      <c r="J54" s="77" t="s">
        <v>184</v>
      </c>
      <c r="K54" s="77" t="s">
        <v>184</v>
      </c>
      <c r="L54" s="76" t="s">
        <v>255</v>
      </c>
      <c r="M54" s="380">
        <v>1</v>
      </c>
      <c r="N54" s="378" t="s">
        <v>183</v>
      </c>
      <c r="O54" s="76" t="s">
        <v>255</v>
      </c>
      <c r="P54" s="76" t="s">
        <v>255</v>
      </c>
      <c r="Q54" s="76" t="s">
        <v>255</v>
      </c>
      <c r="R54" s="381">
        <v>3</v>
      </c>
      <c r="S54" s="76" t="s">
        <v>183</v>
      </c>
      <c r="T54" s="76" t="s">
        <v>184</v>
      </c>
      <c r="U54" s="76" t="s">
        <v>184</v>
      </c>
      <c r="V54" s="76" t="s">
        <v>184</v>
      </c>
      <c r="W54" s="81">
        <v>0</v>
      </c>
      <c r="X54" s="76" t="s">
        <v>183</v>
      </c>
      <c r="Y54" s="76" t="s">
        <v>255</v>
      </c>
      <c r="Z54" s="76" t="s">
        <v>255</v>
      </c>
      <c r="AA54" s="76" t="s">
        <v>255</v>
      </c>
      <c r="AB54" s="379">
        <v>3</v>
      </c>
      <c r="AC54" s="391">
        <v>0.66666666666666663</v>
      </c>
      <c r="AE54" s="382"/>
    </row>
    <row r="55" spans="1:31" ht="45" x14ac:dyDescent="0.25">
      <c r="A55" s="317">
        <v>51</v>
      </c>
      <c r="B55" s="317">
        <v>5501</v>
      </c>
      <c r="C55" s="78" t="s">
        <v>236</v>
      </c>
      <c r="D55" s="77" t="s">
        <v>183</v>
      </c>
      <c r="E55" s="76" t="s">
        <v>184</v>
      </c>
      <c r="F55" s="76" t="s">
        <v>184</v>
      </c>
      <c r="G55" s="77" t="s">
        <v>184</v>
      </c>
      <c r="H55" s="81">
        <v>0</v>
      </c>
      <c r="I55" s="378" t="s">
        <v>183</v>
      </c>
      <c r="J55" s="77" t="s">
        <v>184</v>
      </c>
      <c r="K55" s="77" t="s">
        <v>184</v>
      </c>
      <c r="L55" s="76" t="s">
        <v>255</v>
      </c>
      <c r="M55" s="380">
        <v>1</v>
      </c>
      <c r="N55" s="80"/>
      <c r="O55" s="80"/>
      <c r="P55" s="80"/>
      <c r="Q55" s="80"/>
      <c r="R55" s="381"/>
      <c r="S55" s="76" t="s">
        <v>183</v>
      </c>
      <c r="T55" s="76" t="s">
        <v>184</v>
      </c>
      <c r="U55" s="76" t="s">
        <v>255</v>
      </c>
      <c r="V55" s="76" t="s">
        <v>184</v>
      </c>
      <c r="W55" s="380">
        <v>1</v>
      </c>
      <c r="X55" s="76" t="s">
        <v>183</v>
      </c>
      <c r="Y55" s="76" t="s">
        <v>255</v>
      </c>
      <c r="Z55" s="76" t="s">
        <v>255</v>
      </c>
      <c r="AA55" s="76" t="s">
        <v>255</v>
      </c>
      <c r="AB55" s="379">
        <v>3</v>
      </c>
      <c r="AC55" s="391">
        <v>0.33333333333333331</v>
      </c>
      <c r="AE55" s="382"/>
    </row>
    <row r="56" spans="1:31" ht="75" x14ac:dyDescent="0.25">
      <c r="A56" s="317">
        <v>52</v>
      </c>
      <c r="B56" s="317">
        <v>5601</v>
      </c>
      <c r="C56" s="78" t="s">
        <v>237</v>
      </c>
      <c r="D56" s="77" t="s">
        <v>183</v>
      </c>
      <c r="E56" s="76" t="s">
        <v>255</v>
      </c>
      <c r="F56" s="76" t="s">
        <v>255</v>
      </c>
      <c r="G56" s="77" t="s">
        <v>255</v>
      </c>
      <c r="H56" s="379">
        <v>3</v>
      </c>
      <c r="I56" s="378" t="s">
        <v>183</v>
      </c>
      <c r="J56" s="77" t="s">
        <v>184</v>
      </c>
      <c r="K56" s="77" t="s">
        <v>184</v>
      </c>
      <c r="L56" s="76" t="s">
        <v>255</v>
      </c>
      <c r="M56" s="380">
        <v>1</v>
      </c>
      <c r="N56" s="378" t="s">
        <v>183</v>
      </c>
      <c r="O56" s="76" t="s">
        <v>184</v>
      </c>
      <c r="P56" s="77" t="s">
        <v>184</v>
      </c>
      <c r="Q56" s="76" t="s">
        <v>255</v>
      </c>
      <c r="R56" s="386">
        <v>1</v>
      </c>
      <c r="S56" s="76" t="s">
        <v>183</v>
      </c>
      <c r="T56" s="76" t="s">
        <v>184</v>
      </c>
      <c r="U56" s="76" t="s">
        <v>255</v>
      </c>
      <c r="V56" s="76" t="s">
        <v>184</v>
      </c>
      <c r="W56" s="380">
        <v>1</v>
      </c>
      <c r="X56" s="76" t="s">
        <v>183</v>
      </c>
      <c r="Y56" s="76" t="s">
        <v>255</v>
      </c>
      <c r="Z56" s="76" t="s">
        <v>255</v>
      </c>
      <c r="AA56" s="76" t="s">
        <v>255</v>
      </c>
      <c r="AB56" s="379">
        <v>3</v>
      </c>
      <c r="AC56" s="391">
        <v>0.6</v>
      </c>
      <c r="AE56" s="382"/>
    </row>
    <row r="57" spans="1:31" ht="45" x14ac:dyDescent="0.25">
      <c r="A57" s="317">
        <v>53</v>
      </c>
      <c r="B57" s="317">
        <v>5602</v>
      </c>
      <c r="C57" s="78" t="s">
        <v>220</v>
      </c>
      <c r="D57" s="77" t="s">
        <v>183</v>
      </c>
      <c r="E57" s="76" t="s">
        <v>255</v>
      </c>
      <c r="F57" s="76" t="s">
        <v>255</v>
      </c>
      <c r="G57" s="77" t="s">
        <v>255</v>
      </c>
      <c r="H57" s="379">
        <v>3</v>
      </c>
      <c r="I57" s="378" t="s">
        <v>183</v>
      </c>
      <c r="J57" s="77" t="s">
        <v>184</v>
      </c>
      <c r="K57" s="77" t="s">
        <v>184</v>
      </c>
      <c r="L57" s="76" t="s">
        <v>255</v>
      </c>
      <c r="M57" s="380">
        <v>1</v>
      </c>
      <c r="N57" s="378" t="s">
        <v>183</v>
      </c>
      <c r="O57" s="76" t="s">
        <v>255</v>
      </c>
      <c r="P57" s="76" t="s">
        <v>255</v>
      </c>
      <c r="Q57" s="76" t="s">
        <v>255</v>
      </c>
      <c r="R57" s="381">
        <v>3</v>
      </c>
      <c r="S57" s="76" t="s">
        <v>183</v>
      </c>
      <c r="T57" s="76" t="s">
        <v>184</v>
      </c>
      <c r="U57" s="76" t="s">
        <v>255</v>
      </c>
      <c r="V57" s="76" t="s">
        <v>184</v>
      </c>
      <c r="W57" s="380">
        <v>1</v>
      </c>
      <c r="X57" s="76" t="s">
        <v>183</v>
      </c>
      <c r="Y57" s="76" t="s">
        <v>255</v>
      </c>
      <c r="Z57" s="76" t="s">
        <v>184</v>
      </c>
      <c r="AA57" s="76" t="s">
        <v>255</v>
      </c>
      <c r="AB57" s="379">
        <v>2</v>
      </c>
      <c r="AC57" s="391">
        <v>0.66666666666666663</v>
      </c>
      <c r="AE57" s="382"/>
    </row>
    <row r="58" spans="1:31" ht="75" x14ac:dyDescent="0.25">
      <c r="A58" s="317">
        <v>54</v>
      </c>
      <c r="B58" s="317">
        <v>5702</v>
      </c>
      <c r="C58" s="78" t="s">
        <v>238</v>
      </c>
      <c r="D58" s="77" t="s">
        <v>183</v>
      </c>
      <c r="E58" s="76" t="s">
        <v>255</v>
      </c>
      <c r="F58" s="76" t="s">
        <v>184</v>
      </c>
      <c r="G58" s="77" t="s">
        <v>255</v>
      </c>
      <c r="H58" s="379">
        <v>2</v>
      </c>
      <c r="I58" s="378" t="s">
        <v>183</v>
      </c>
      <c r="J58" s="77" t="s">
        <v>184</v>
      </c>
      <c r="K58" s="77" t="s">
        <v>184</v>
      </c>
      <c r="L58" s="76" t="s">
        <v>255</v>
      </c>
      <c r="M58" s="380">
        <v>1</v>
      </c>
      <c r="N58" s="378" t="s">
        <v>183</v>
      </c>
      <c r="O58" s="76" t="s">
        <v>184</v>
      </c>
      <c r="P58" s="77" t="s">
        <v>184</v>
      </c>
      <c r="Q58" s="76" t="s">
        <v>255</v>
      </c>
      <c r="R58" s="386">
        <v>1</v>
      </c>
      <c r="S58" s="76" t="s">
        <v>183</v>
      </c>
      <c r="T58" s="76" t="s">
        <v>184</v>
      </c>
      <c r="U58" s="76" t="s">
        <v>184</v>
      </c>
      <c r="V58" s="76" t="s">
        <v>184</v>
      </c>
      <c r="W58" s="81">
        <v>0</v>
      </c>
      <c r="X58" s="76" t="s">
        <v>183</v>
      </c>
      <c r="Y58" s="76" t="s">
        <v>255</v>
      </c>
      <c r="Z58" s="76" t="s">
        <v>184</v>
      </c>
      <c r="AA58" s="76" t="s">
        <v>255</v>
      </c>
      <c r="AB58" s="379">
        <v>2</v>
      </c>
      <c r="AC58" s="391">
        <v>0.4</v>
      </c>
      <c r="AE58" s="382"/>
    </row>
    <row r="59" spans="1:31" ht="45" x14ac:dyDescent="0.25">
      <c r="A59" s="317">
        <v>55</v>
      </c>
      <c r="B59" s="317">
        <v>5705</v>
      </c>
      <c r="C59" s="78" t="s">
        <v>239</v>
      </c>
      <c r="D59" s="77" t="s">
        <v>183</v>
      </c>
      <c r="E59" s="76" t="s">
        <v>184</v>
      </c>
      <c r="F59" s="76" t="s">
        <v>184</v>
      </c>
      <c r="G59" s="77" t="s">
        <v>255</v>
      </c>
      <c r="H59" s="380">
        <v>1</v>
      </c>
      <c r="I59" s="378" t="s">
        <v>183</v>
      </c>
      <c r="J59" s="77" t="s">
        <v>255</v>
      </c>
      <c r="K59" s="77" t="s">
        <v>256</v>
      </c>
      <c r="L59" s="76" t="s">
        <v>255</v>
      </c>
      <c r="M59" s="379">
        <v>3</v>
      </c>
      <c r="N59" s="378" t="s">
        <v>183</v>
      </c>
      <c r="O59" s="76" t="s">
        <v>184</v>
      </c>
      <c r="P59" s="77" t="s">
        <v>184</v>
      </c>
      <c r="Q59" s="76" t="s">
        <v>184</v>
      </c>
      <c r="R59" s="384">
        <v>0</v>
      </c>
      <c r="S59" s="76" t="s">
        <v>183</v>
      </c>
      <c r="T59" s="76" t="s">
        <v>184</v>
      </c>
      <c r="U59" s="76" t="s">
        <v>255</v>
      </c>
      <c r="V59" s="76" t="s">
        <v>184</v>
      </c>
      <c r="W59" s="380">
        <v>1</v>
      </c>
      <c r="X59" s="76" t="s">
        <v>183</v>
      </c>
      <c r="Y59" s="76" t="s">
        <v>255</v>
      </c>
      <c r="Z59" s="76" t="s">
        <v>255</v>
      </c>
      <c r="AA59" s="76" t="s">
        <v>255</v>
      </c>
      <c r="AB59" s="379">
        <v>3</v>
      </c>
      <c r="AC59" s="391">
        <v>0.53333333333333333</v>
      </c>
      <c r="AE59" s="382"/>
    </row>
    <row r="60" spans="1:31" ht="90" x14ac:dyDescent="0.25">
      <c r="A60" s="317">
        <v>56</v>
      </c>
      <c r="B60" s="317">
        <v>5715</v>
      </c>
      <c r="C60" s="78" t="s">
        <v>240</v>
      </c>
      <c r="D60" s="77" t="s">
        <v>183</v>
      </c>
      <c r="E60" s="76" t="s">
        <v>184</v>
      </c>
      <c r="F60" s="76" t="s">
        <v>184</v>
      </c>
      <c r="G60" s="77" t="s">
        <v>255</v>
      </c>
      <c r="H60" s="380">
        <v>1</v>
      </c>
      <c r="I60" s="378" t="s">
        <v>183</v>
      </c>
      <c r="J60" s="77" t="s">
        <v>184</v>
      </c>
      <c r="K60" s="77" t="s">
        <v>184</v>
      </c>
      <c r="L60" s="76" t="s">
        <v>255</v>
      </c>
      <c r="M60" s="380">
        <v>1</v>
      </c>
      <c r="N60" s="80"/>
      <c r="O60" s="80"/>
      <c r="P60" s="80"/>
      <c r="Q60" s="80"/>
      <c r="R60" s="381"/>
      <c r="S60" s="76" t="s">
        <v>183</v>
      </c>
      <c r="T60" s="76" t="s">
        <v>184</v>
      </c>
      <c r="U60" s="76" t="s">
        <v>184</v>
      </c>
      <c r="V60" s="76" t="s">
        <v>184</v>
      </c>
      <c r="W60" s="81">
        <v>0</v>
      </c>
      <c r="X60" s="76" t="s">
        <v>183</v>
      </c>
      <c r="Y60" s="76" t="s">
        <v>255</v>
      </c>
      <c r="Z60" s="76" t="s">
        <v>255</v>
      </c>
      <c r="AA60" s="76" t="s">
        <v>255</v>
      </c>
      <c r="AB60" s="379">
        <v>3</v>
      </c>
      <c r="AC60" s="391">
        <v>0.33333333333333331</v>
      </c>
      <c r="AE60" s="382"/>
    </row>
    <row r="61" spans="1:31" ht="75" x14ac:dyDescent="0.25">
      <c r="A61" s="317">
        <v>57</v>
      </c>
      <c r="B61" s="317">
        <v>5716</v>
      </c>
      <c r="C61" s="78" t="s">
        <v>221</v>
      </c>
      <c r="D61" s="77" t="s">
        <v>183</v>
      </c>
      <c r="E61" s="76" t="s">
        <v>255</v>
      </c>
      <c r="F61" s="76" t="s">
        <v>184</v>
      </c>
      <c r="G61" s="77" t="s">
        <v>184</v>
      </c>
      <c r="H61" s="380">
        <v>1</v>
      </c>
      <c r="I61" s="378" t="s">
        <v>183</v>
      </c>
      <c r="J61" s="77" t="s">
        <v>184</v>
      </c>
      <c r="K61" s="77" t="s">
        <v>184</v>
      </c>
      <c r="L61" s="76" t="s">
        <v>255</v>
      </c>
      <c r="M61" s="380">
        <v>1</v>
      </c>
      <c r="N61" s="80"/>
      <c r="O61" s="80"/>
      <c r="P61" s="80"/>
      <c r="Q61" s="80"/>
      <c r="R61" s="381"/>
      <c r="S61" s="76" t="s">
        <v>183</v>
      </c>
      <c r="T61" s="76" t="s">
        <v>184</v>
      </c>
      <c r="U61" s="76" t="s">
        <v>255</v>
      </c>
      <c r="V61" s="76" t="s">
        <v>184</v>
      </c>
      <c r="W61" s="380">
        <v>1</v>
      </c>
      <c r="X61" s="76" t="s">
        <v>183</v>
      </c>
      <c r="Y61" s="76" t="s">
        <v>255</v>
      </c>
      <c r="Z61" s="76" t="s">
        <v>255</v>
      </c>
      <c r="AA61" s="76" t="s">
        <v>255</v>
      </c>
      <c r="AB61" s="379">
        <v>3</v>
      </c>
      <c r="AC61" s="391">
        <v>0.4</v>
      </c>
      <c r="AE61" s="382"/>
    </row>
    <row r="62" spans="1:31" ht="75" x14ac:dyDescent="0.25">
      <c r="A62" s="317">
        <v>58</v>
      </c>
      <c r="B62" s="317">
        <v>5721</v>
      </c>
      <c r="C62" s="78" t="s">
        <v>241</v>
      </c>
      <c r="D62" s="77" t="s">
        <v>183</v>
      </c>
      <c r="E62" s="76" t="s">
        <v>184</v>
      </c>
      <c r="F62" s="76" t="s">
        <v>184</v>
      </c>
      <c r="G62" s="77" t="s">
        <v>184</v>
      </c>
      <c r="H62" s="81">
        <v>0</v>
      </c>
      <c r="I62" s="378" t="s">
        <v>183</v>
      </c>
      <c r="J62" s="77" t="s">
        <v>184</v>
      </c>
      <c r="K62" s="77" t="s">
        <v>184</v>
      </c>
      <c r="L62" s="76" t="s">
        <v>255</v>
      </c>
      <c r="M62" s="380">
        <v>1</v>
      </c>
      <c r="N62" s="80"/>
      <c r="O62" s="80"/>
      <c r="P62" s="80"/>
      <c r="Q62" s="80"/>
      <c r="R62" s="381"/>
      <c r="S62" s="76" t="s">
        <v>183</v>
      </c>
      <c r="T62" s="76" t="s">
        <v>184</v>
      </c>
      <c r="U62" s="76" t="s">
        <v>255</v>
      </c>
      <c r="V62" s="76" t="s">
        <v>184</v>
      </c>
      <c r="W62" s="380">
        <v>1</v>
      </c>
      <c r="X62" s="76" t="s">
        <v>183</v>
      </c>
      <c r="Y62" s="76" t="s">
        <v>255</v>
      </c>
      <c r="Z62" s="76" t="s">
        <v>184</v>
      </c>
      <c r="AA62" s="76" t="s">
        <v>255</v>
      </c>
      <c r="AB62" s="379">
        <v>2</v>
      </c>
      <c r="AC62" s="394">
        <v>0.26666666666666666</v>
      </c>
      <c r="AE62" s="382"/>
    </row>
    <row r="63" spans="1:31" ht="45" x14ac:dyDescent="0.25">
      <c r="A63" s="317">
        <v>59</v>
      </c>
      <c r="B63" s="317">
        <v>5902</v>
      </c>
      <c r="C63" s="78" t="s">
        <v>251</v>
      </c>
      <c r="D63" s="77" t="s">
        <v>183</v>
      </c>
      <c r="E63" s="76" t="s">
        <v>184</v>
      </c>
      <c r="F63" s="76" t="s">
        <v>184</v>
      </c>
      <c r="G63" s="77" t="s">
        <v>184</v>
      </c>
      <c r="H63" s="81">
        <v>0</v>
      </c>
      <c r="I63" s="378" t="s">
        <v>183</v>
      </c>
      <c r="J63" s="77" t="s">
        <v>184</v>
      </c>
      <c r="K63" s="77" t="s">
        <v>184</v>
      </c>
      <c r="L63" s="76" t="s">
        <v>184</v>
      </c>
      <c r="M63" s="81">
        <v>0</v>
      </c>
      <c r="N63" s="378" t="s">
        <v>183</v>
      </c>
      <c r="O63" s="76" t="s">
        <v>184</v>
      </c>
      <c r="P63" s="77" t="s">
        <v>184</v>
      </c>
      <c r="Q63" s="76" t="s">
        <v>184</v>
      </c>
      <c r="R63" s="384">
        <v>0</v>
      </c>
      <c r="S63" s="76" t="s">
        <v>183</v>
      </c>
      <c r="T63" s="76" t="s">
        <v>184</v>
      </c>
      <c r="U63" s="76" t="s">
        <v>184</v>
      </c>
      <c r="V63" s="76" t="s">
        <v>184</v>
      </c>
      <c r="W63" s="81">
        <v>0</v>
      </c>
      <c r="X63" s="76" t="s">
        <v>183</v>
      </c>
      <c r="Y63" s="76" t="s">
        <v>255</v>
      </c>
      <c r="Z63" s="76" t="s">
        <v>184</v>
      </c>
      <c r="AA63" s="76" t="s">
        <v>255</v>
      </c>
      <c r="AB63" s="379">
        <v>2</v>
      </c>
      <c r="AC63" s="394">
        <v>0.13333333333333333</v>
      </c>
      <c r="AE63" s="382"/>
    </row>
    <row r="64" spans="1:31" ht="75" x14ac:dyDescent="0.25">
      <c r="A64" s="317">
        <v>60</v>
      </c>
      <c r="B64" s="317">
        <v>5903</v>
      </c>
      <c r="C64" s="78" t="s">
        <v>242</v>
      </c>
      <c r="D64" s="77" t="s">
        <v>183</v>
      </c>
      <c r="E64" s="76" t="s">
        <v>184</v>
      </c>
      <c r="F64" s="76" t="s">
        <v>184</v>
      </c>
      <c r="G64" s="77" t="s">
        <v>184</v>
      </c>
      <c r="H64" s="81">
        <v>0</v>
      </c>
      <c r="I64" s="378" t="s">
        <v>183</v>
      </c>
      <c r="J64" s="77" t="s">
        <v>184</v>
      </c>
      <c r="K64" s="77" t="s">
        <v>184</v>
      </c>
      <c r="L64" s="76" t="s">
        <v>255</v>
      </c>
      <c r="M64" s="380">
        <v>1</v>
      </c>
      <c r="N64" s="80"/>
      <c r="O64" s="80"/>
      <c r="P64" s="80"/>
      <c r="Q64" s="80"/>
      <c r="R64" s="381"/>
      <c r="S64" s="76" t="s">
        <v>183</v>
      </c>
      <c r="T64" s="76" t="s">
        <v>184</v>
      </c>
      <c r="U64" s="76" t="s">
        <v>255</v>
      </c>
      <c r="V64" s="76" t="s">
        <v>184</v>
      </c>
      <c r="W64" s="380">
        <v>1</v>
      </c>
      <c r="X64" s="76" t="s">
        <v>183</v>
      </c>
      <c r="Y64" s="76" t="s">
        <v>255</v>
      </c>
      <c r="Z64" s="76" t="s">
        <v>255</v>
      </c>
      <c r="AA64" s="76" t="s">
        <v>255</v>
      </c>
      <c r="AB64" s="379">
        <v>3</v>
      </c>
      <c r="AC64" s="391">
        <v>0.33333333333333331</v>
      </c>
      <c r="AE64" s="382"/>
    </row>
    <row r="65" spans="1:66" ht="75" x14ac:dyDescent="0.25">
      <c r="A65" s="317">
        <v>61</v>
      </c>
      <c r="B65" s="317">
        <v>6002</v>
      </c>
      <c r="C65" s="78" t="s">
        <v>222</v>
      </c>
      <c r="D65" s="79"/>
      <c r="E65" s="79"/>
      <c r="F65" s="79"/>
      <c r="G65" s="79"/>
      <c r="H65" s="379"/>
      <c r="I65" s="79"/>
      <c r="J65" s="79" t="s">
        <v>189</v>
      </c>
      <c r="K65" s="79"/>
      <c r="L65" s="79"/>
      <c r="M65" s="379"/>
      <c r="N65" s="378" t="s">
        <v>183</v>
      </c>
      <c r="O65" s="76" t="s">
        <v>255</v>
      </c>
      <c r="P65" s="76" t="s">
        <v>255</v>
      </c>
      <c r="Q65" s="76" t="s">
        <v>255</v>
      </c>
      <c r="R65" s="381">
        <v>3</v>
      </c>
      <c r="S65" s="76" t="s">
        <v>183</v>
      </c>
      <c r="T65" s="76" t="s">
        <v>184</v>
      </c>
      <c r="U65" s="76" t="s">
        <v>184</v>
      </c>
      <c r="V65" s="77" t="s">
        <v>184</v>
      </c>
      <c r="W65" s="81">
        <v>0</v>
      </c>
      <c r="X65" s="76" t="s">
        <v>183</v>
      </c>
      <c r="Y65" s="76" t="s">
        <v>184</v>
      </c>
      <c r="Z65" s="76" t="s">
        <v>184</v>
      </c>
      <c r="AA65" s="76" t="s">
        <v>255</v>
      </c>
      <c r="AB65" s="380">
        <v>1</v>
      </c>
      <c r="AC65" s="394">
        <v>0.26666666666666666</v>
      </c>
      <c r="AE65" s="382"/>
    </row>
    <row r="66" spans="1:66" ht="60" x14ac:dyDescent="0.25">
      <c r="A66" s="317">
        <v>62</v>
      </c>
      <c r="B66" s="317">
        <v>6004</v>
      </c>
      <c r="C66" s="78" t="s">
        <v>243</v>
      </c>
      <c r="D66" s="378" t="s">
        <v>183</v>
      </c>
      <c r="E66" s="76" t="s">
        <v>255</v>
      </c>
      <c r="F66" s="76" t="s">
        <v>184</v>
      </c>
      <c r="G66" s="77" t="s">
        <v>255</v>
      </c>
      <c r="H66" s="379">
        <v>2</v>
      </c>
      <c r="I66" s="378" t="s">
        <v>183</v>
      </c>
      <c r="J66" s="77" t="s">
        <v>184</v>
      </c>
      <c r="K66" s="77" t="s">
        <v>184</v>
      </c>
      <c r="L66" s="76" t="s">
        <v>255</v>
      </c>
      <c r="M66" s="380">
        <v>1</v>
      </c>
      <c r="N66" s="378" t="s">
        <v>183</v>
      </c>
      <c r="O66" s="76" t="s">
        <v>184</v>
      </c>
      <c r="P66" s="77" t="s">
        <v>184</v>
      </c>
      <c r="Q66" s="76" t="s">
        <v>255</v>
      </c>
      <c r="R66" s="386">
        <v>1</v>
      </c>
      <c r="S66" s="76" t="s">
        <v>183</v>
      </c>
      <c r="T66" s="76" t="s">
        <v>184</v>
      </c>
      <c r="U66" s="76" t="s">
        <v>184</v>
      </c>
      <c r="V66" s="76" t="s">
        <v>184</v>
      </c>
      <c r="W66" s="81">
        <v>0</v>
      </c>
      <c r="X66" s="76" t="s">
        <v>183</v>
      </c>
      <c r="Y66" s="76" t="s">
        <v>255</v>
      </c>
      <c r="Z66" s="76" t="s">
        <v>184</v>
      </c>
      <c r="AA66" s="76" t="s">
        <v>255</v>
      </c>
      <c r="AB66" s="379">
        <v>2</v>
      </c>
      <c r="AC66" s="391">
        <v>0.4</v>
      </c>
      <c r="AE66" s="382"/>
    </row>
    <row r="67" spans="1:66" ht="75" x14ac:dyDescent="0.25">
      <c r="A67" s="317">
        <v>63</v>
      </c>
      <c r="B67" s="317">
        <v>6009</v>
      </c>
      <c r="C67" s="78" t="s">
        <v>223</v>
      </c>
      <c r="D67" s="378" t="s">
        <v>183</v>
      </c>
      <c r="E67" s="76" t="s">
        <v>255</v>
      </c>
      <c r="F67" s="76" t="s">
        <v>255</v>
      </c>
      <c r="G67" s="77" t="s">
        <v>255</v>
      </c>
      <c r="H67" s="379">
        <v>3</v>
      </c>
      <c r="I67" s="378" t="s">
        <v>183</v>
      </c>
      <c r="J67" s="77" t="s">
        <v>184</v>
      </c>
      <c r="K67" s="77" t="s">
        <v>184</v>
      </c>
      <c r="L67" s="76" t="s">
        <v>255</v>
      </c>
      <c r="M67" s="380">
        <v>1</v>
      </c>
      <c r="N67" s="378" t="s">
        <v>183</v>
      </c>
      <c r="O67" s="76" t="s">
        <v>255</v>
      </c>
      <c r="P67" s="76" t="s">
        <v>255</v>
      </c>
      <c r="Q67" s="76" t="s">
        <v>255</v>
      </c>
      <c r="R67" s="381">
        <v>3</v>
      </c>
      <c r="S67" s="76" t="s">
        <v>183</v>
      </c>
      <c r="T67" s="76" t="s">
        <v>184</v>
      </c>
      <c r="U67" s="76" t="s">
        <v>255</v>
      </c>
      <c r="V67" s="76" t="s">
        <v>184</v>
      </c>
      <c r="W67" s="380">
        <v>1</v>
      </c>
      <c r="X67" s="76" t="s">
        <v>183</v>
      </c>
      <c r="Y67" s="76" t="s">
        <v>255</v>
      </c>
      <c r="Z67" s="76" t="s">
        <v>255</v>
      </c>
      <c r="AA67" s="76" t="s">
        <v>255</v>
      </c>
      <c r="AB67" s="379">
        <v>3</v>
      </c>
      <c r="AC67" s="391">
        <v>0.73333333333333328</v>
      </c>
      <c r="AE67" s="382"/>
    </row>
    <row r="68" spans="1:66" ht="75" x14ac:dyDescent="0.25">
      <c r="A68" s="317">
        <v>64</v>
      </c>
      <c r="B68" s="317">
        <v>6011</v>
      </c>
      <c r="C68" s="78" t="s">
        <v>244</v>
      </c>
      <c r="D68" s="378" t="s">
        <v>183</v>
      </c>
      <c r="E68" s="76" t="s">
        <v>255</v>
      </c>
      <c r="F68" s="77" t="s">
        <v>184</v>
      </c>
      <c r="G68" s="77" t="s">
        <v>255</v>
      </c>
      <c r="H68" s="379">
        <v>2</v>
      </c>
      <c r="I68" s="378" t="s">
        <v>183</v>
      </c>
      <c r="J68" s="76" t="s">
        <v>183</v>
      </c>
      <c r="K68" s="76" t="s">
        <v>184</v>
      </c>
      <c r="L68" s="76" t="s">
        <v>255</v>
      </c>
      <c r="M68" s="380">
        <v>1</v>
      </c>
      <c r="N68" s="378" t="s">
        <v>183</v>
      </c>
      <c r="O68" s="76" t="s">
        <v>183</v>
      </c>
      <c r="P68" s="76" t="s">
        <v>184</v>
      </c>
      <c r="Q68" s="76" t="s">
        <v>255</v>
      </c>
      <c r="R68" s="381">
        <v>2</v>
      </c>
      <c r="S68" s="76" t="s">
        <v>184</v>
      </c>
      <c r="T68" s="76" t="s">
        <v>183</v>
      </c>
      <c r="U68" s="76" t="s">
        <v>255</v>
      </c>
      <c r="V68" s="76" t="s">
        <v>184</v>
      </c>
      <c r="W68" s="380">
        <v>1</v>
      </c>
      <c r="X68" s="76" t="s">
        <v>184</v>
      </c>
      <c r="Y68" s="76">
        <v>1</v>
      </c>
      <c r="Z68" s="76"/>
      <c r="AA68" s="76" t="s">
        <v>255</v>
      </c>
      <c r="AB68" s="379">
        <v>2</v>
      </c>
      <c r="AC68" s="391">
        <v>0.53333333333333333</v>
      </c>
      <c r="AE68" s="382"/>
    </row>
    <row r="69" spans="1:66" ht="75" x14ac:dyDescent="0.25">
      <c r="A69" s="317">
        <v>65</v>
      </c>
      <c r="B69" s="317">
        <v>6016</v>
      </c>
      <c r="C69" s="78" t="s">
        <v>200</v>
      </c>
      <c r="D69" s="378" t="s">
        <v>183</v>
      </c>
      <c r="E69" s="76" t="s">
        <v>255</v>
      </c>
      <c r="F69" s="77" t="s">
        <v>255</v>
      </c>
      <c r="G69" s="77" t="s">
        <v>255</v>
      </c>
      <c r="H69" s="379">
        <v>3</v>
      </c>
      <c r="I69" s="378" t="s">
        <v>183</v>
      </c>
      <c r="J69" s="80"/>
      <c r="K69" s="80"/>
      <c r="L69" s="80"/>
      <c r="M69" s="379"/>
      <c r="N69" s="80"/>
      <c r="O69" s="80"/>
      <c r="P69" s="80"/>
      <c r="Q69" s="80"/>
      <c r="R69" s="381"/>
      <c r="S69" s="80"/>
      <c r="T69" s="80"/>
      <c r="U69" s="80"/>
      <c r="V69" s="80"/>
      <c r="W69" s="379"/>
      <c r="X69" s="80"/>
      <c r="Y69" s="80"/>
      <c r="Z69" s="80"/>
      <c r="AA69" s="80"/>
      <c r="AB69" s="379"/>
      <c r="AC69" s="394">
        <v>0.2</v>
      </c>
      <c r="AE69" s="382"/>
    </row>
    <row r="70" spans="1:66" s="388" customFormat="1" ht="30" x14ac:dyDescent="0.25">
      <c r="A70" s="317">
        <v>66</v>
      </c>
      <c r="B70" s="317">
        <v>10837</v>
      </c>
      <c r="C70" s="78" t="s">
        <v>245</v>
      </c>
      <c r="D70" s="378" t="s">
        <v>183</v>
      </c>
      <c r="E70" s="76" t="s">
        <v>255</v>
      </c>
      <c r="F70" s="77" t="s">
        <v>184</v>
      </c>
      <c r="G70" s="77" t="s">
        <v>255</v>
      </c>
      <c r="H70" s="379">
        <v>2</v>
      </c>
      <c r="I70" s="378" t="s">
        <v>183</v>
      </c>
      <c r="J70" s="76" t="s">
        <v>183</v>
      </c>
      <c r="K70" s="76" t="s">
        <v>184</v>
      </c>
      <c r="L70" s="76" t="s">
        <v>255</v>
      </c>
      <c r="M70" s="379">
        <v>2</v>
      </c>
      <c r="N70" s="378" t="s">
        <v>183</v>
      </c>
      <c r="O70" s="76" t="s">
        <v>183</v>
      </c>
      <c r="P70" s="76" t="s">
        <v>184</v>
      </c>
      <c r="Q70" s="76" t="s">
        <v>255</v>
      </c>
      <c r="R70" s="381">
        <v>2</v>
      </c>
      <c r="S70" s="76" t="s">
        <v>184</v>
      </c>
      <c r="T70" s="76" t="s">
        <v>183</v>
      </c>
      <c r="U70" s="76" t="s">
        <v>255</v>
      </c>
      <c r="V70" s="76" t="s">
        <v>184</v>
      </c>
      <c r="W70" s="380">
        <v>1</v>
      </c>
      <c r="X70" s="76" t="s">
        <v>184</v>
      </c>
      <c r="Y70" s="76">
        <v>1</v>
      </c>
      <c r="Z70" s="76"/>
      <c r="AA70" s="76" t="s">
        <v>255</v>
      </c>
      <c r="AB70" s="379">
        <v>2</v>
      </c>
      <c r="AC70" s="391">
        <v>0.6</v>
      </c>
      <c r="AD70" s="371"/>
      <c r="AE70" s="382"/>
      <c r="AF70" s="370"/>
      <c r="AG70" s="370"/>
      <c r="AH70" s="370"/>
      <c r="AI70" s="370"/>
      <c r="AJ70" s="371"/>
      <c r="AK70" s="370"/>
      <c r="AL70" s="370"/>
      <c r="AM70" s="370"/>
      <c r="AN70" s="370"/>
      <c r="AO70" s="370"/>
      <c r="AP70" s="370"/>
      <c r="AQ70" s="370"/>
      <c r="AR70" s="370"/>
      <c r="AS70" s="370"/>
      <c r="AT70" s="370"/>
      <c r="AU70" s="370"/>
      <c r="AV70" s="370"/>
      <c r="AW70" s="370"/>
      <c r="AX70" s="370"/>
      <c r="AY70" s="370"/>
      <c r="AZ70" s="370"/>
      <c r="BA70" s="370"/>
      <c r="BB70" s="370"/>
      <c r="BC70" s="370"/>
      <c r="BD70" s="370"/>
      <c r="BE70" s="370"/>
      <c r="BF70" s="387"/>
      <c r="BG70" s="387"/>
      <c r="BH70" s="387"/>
      <c r="BI70" s="387"/>
      <c r="BJ70" s="387"/>
      <c r="BK70" s="387"/>
      <c r="BL70" s="387"/>
      <c r="BM70" s="387"/>
      <c r="BN70" s="387"/>
    </row>
    <row r="71" spans="1:66" x14ac:dyDescent="0.25">
      <c r="C71" s="370"/>
      <c r="E71" s="374"/>
      <c r="F71" s="374"/>
      <c r="G71" s="374"/>
      <c r="H71" s="374"/>
      <c r="I71" s="374"/>
      <c r="L71" s="374"/>
      <c r="M71" s="374"/>
      <c r="Q71" s="374"/>
      <c r="R71" s="374"/>
      <c r="V71" s="374"/>
      <c r="W71" s="374"/>
      <c r="AA71" s="374"/>
    </row>
    <row r="72" spans="1:66" x14ac:dyDescent="0.25">
      <c r="C72" s="370"/>
      <c r="E72" s="374"/>
      <c r="F72" s="374"/>
      <c r="G72" s="374"/>
      <c r="H72" s="374"/>
      <c r="I72" s="374"/>
      <c r="L72" s="374"/>
      <c r="M72" s="374"/>
      <c r="Q72" s="374"/>
      <c r="R72" s="374"/>
      <c r="V72" s="374"/>
      <c r="W72" s="374"/>
      <c r="AA72" s="374"/>
    </row>
    <row r="73" spans="1:66" x14ac:dyDescent="0.25">
      <c r="C73" s="370"/>
      <c r="E73" s="374"/>
      <c r="F73" s="374"/>
      <c r="G73" s="374"/>
      <c r="H73" s="374"/>
      <c r="I73" s="374"/>
      <c r="L73" s="374"/>
      <c r="M73" s="374"/>
      <c r="Q73" s="374"/>
      <c r="R73" s="374"/>
      <c r="V73" s="374"/>
      <c r="W73" s="374"/>
      <c r="AA73" s="374"/>
    </row>
    <row r="74" spans="1:66" x14ac:dyDescent="0.25">
      <c r="C74" s="370"/>
      <c r="E74" s="374"/>
      <c r="F74" s="374"/>
      <c r="G74" s="374"/>
      <c r="H74" s="374"/>
      <c r="I74" s="374"/>
      <c r="L74" s="374"/>
      <c r="M74" s="374"/>
      <c r="Q74" s="374"/>
      <c r="R74" s="374"/>
      <c r="V74" s="374"/>
      <c r="W74" s="374"/>
      <c r="AA74" s="374"/>
    </row>
    <row r="75" spans="1:66" x14ac:dyDescent="0.25">
      <c r="C75" s="370"/>
      <c r="E75" s="374"/>
      <c r="F75" s="374"/>
      <c r="G75" s="374"/>
      <c r="H75" s="374"/>
      <c r="I75" s="374"/>
      <c r="L75" s="374"/>
      <c r="M75" s="374"/>
      <c r="Q75" s="374"/>
      <c r="R75" s="374"/>
      <c r="V75" s="374"/>
      <c r="W75" s="374"/>
      <c r="AA75" s="374"/>
    </row>
    <row r="76" spans="1:66" x14ac:dyDescent="0.25">
      <c r="C76" s="370"/>
      <c r="E76" s="374"/>
      <c r="F76" s="374"/>
      <c r="G76" s="374"/>
      <c r="H76" s="374"/>
      <c r="I76" s="374"/>
      <c r="L76" s="374"/>
      <c r="M76" s="374"/>
      <c r="Q76" s="374"/>
      <c r="R76" s="374"/>
      <c r="V76" s="374"/>
      <c r="W76" s="374"/>
      <c r="AA76" s="374"/>
    </row>
    <row r="77" spans="1:66" x14ac:dyDescent="0.25">
      <c r="C77" s="370"/>
      <c r="E77" s="374"/>
      <c r="F77" s="374"/>
      <c r="G77" s="374"/>
      <c r="H77" s="374"/>
      <c r="I77" s="374"/>
      <c r="L77" s="374"/>
      <c r="M77" s="374"/>
      <c r="Q77" s="374"/>
      <c r="R77" s="374"/>
      <c r="V77" s="374"/>
      <c r="W77" s="374"/>
      <c r="AA77" s="374"/>
    </row>
    <row r="78" spans="1:66" x14ac:dyDescent="0.25">
      <c r="C78" s="370"/>
      <c r="E78" s="374"/>
      <c r="F78" s="374"/>
      <c r="G78" s="374"/>
      <c r="H78" s="374"/>
      <c r="I78" s="374"/>
      <c r="L78" s="374"/>
      <c r="M78" s="374"/>
      <c r="Q78" s="374"/>
      <c r="R78" s="374"/>
      <c r="V78" s="374"/>
      <c r="W78" s="374"/>
      <c r="AA78" s="374"/>
    </row>
    <row r="79" spans="1:66" x14ac:dyDescent="0.25">
      <c r="C79" s="370"/>
      <c r="E79" s="374"/>
      <c r="F79" s="374"/>
      <c r="G79" s="374"/>
      <c r="H79" s="374"/>
      <c r="I79" s="374"/>
      <c r="L79" s="374"/>
      <c r="M79" s="374"/>
      <c r="Q79" s="374"/>
      <c r="R79" s="374"/>
      <c r="V79" s="374"/>
      <c r="W79" s="374"/>
      <c r="AA79" s="374"/>
    </row>
    <row r="80" spans="1:66" x14ac:dyDescent="0.25">
      <c r="C80" s="370"/>
      <c r="E80" s="374"/>
      <c r="F80" s="374"/>
      <c r="G80" s="374"/>
      <c r="H80" s="374"/>
      <c r="I80" s="374"/>
      <c r="L80" s="374"/>
      <c r="M80" s="374"/>
      <c r="Q80" s="374"/>
      <c r="R80" s="374"/>
      <c r="V80" s="374"/>
      <c r="W80" s="374"/>
      <c r="AA80" s="374"/>
    </row>
    <row r="81" spans="3:27" x14ac:dyDescent="0.25">
      <c r="C81" s="370"/>
      <c r="E81" s="374"/>
      <c r="F81" s="374"/>
      <c r="G81" s="374"/>
      <c r="H81" s="374"/>
      <c r="I81" s="374"/>
      <c r="L81" s="374"/>
      <c r="M81" s="374"/>
      <c r="Q81" s="374"/>
      <c r="R81" s="374"/>
      <c r="V81" s="374"/>
      <c r="W81" s="374"/>
      <c r="AA81" s="374"/>
    </row>
    <row r="82" spans="3:27" x14ac:dyDescent="0.25">
      <c r="C82" s="370"/>
      <c r="E82" s="374"/>
      <c r="F82" s="374"/>
      <c r="G82" s="374"/>
      <c r="H82" s="374"/>
      <c r="I82" s="374"/>
      <c r="L82" s="374"/>
      <c r="M82" s="374"/>
      <c r="Q82" s="374"/>
      <c r="R82" s="374"/>
      <c r="V82" s="374"/>
      <c r="W82" s="374"/>
      <c r="AA82" s="374"/>
    </row>
    <row r="83" spans="3:27" x14ac:dyDescent="0.25">
      <c r="C83" s="370"/>
      <c r="E83" s="374"/>
      <c r="F83" s="374"/>
      <c r="G83" s="374"/>
      <c r="H83" s="374"/>
      <c r="I83" s="374"/>
      <c r="L83" s="374"/>
      <c r="M83" s="374"/>
      <c r="Q83" s="374"/>
      <c r="R83" s="374"/>
      <c r="V83" s="374"/>
      <c r="W83" s="374"/>
      <c r="AA83" s="374"/>
    </row>
    <row r="84" spans="3:27" x14ac:dyDescent="0.25">
      <c r="C84" s="370"/>
      <c r="E84" s="374"/>
      <c r="F84" s="374"/>
      <c r="G84" s="374"/>
      <c r="H84" s="374"/>
      <c r="I84" s="374"/>
      <c r="L84" s="374"/>
      <c r="M84" s="374"/>
      <c r="Q84" s="374"/>
      <c r="R84" s="374"/>
      <c r="V84" s="374"/>
      <c r="W84" s="374"/>
      <c r="AA84" s="374"/>
    </row>
    <row r="85" spans="3:27" x14ac:dyDescent="0.25">
      <c r="C85" s="370"/>
      <c r="E85" s="374"/>
      <c r="F85" s="374"/>
      <c r="G85" s="374"/>
      <c r="H85" s="374"/>
      <c r="I85" s="374"/>
      <c r="L85" s="374"/>
      <c r="M85" s="374"/>
      <c r="Q85" s="374"/>
      <c r="R85" s="374"/>
      <c r="V85" s="374"/>
      <c r="W85" s="374"/>
      <c r="AA85" s="374"/>
    </row>
    <row r="86" spans="3:27" x14ac:dyDescent="0.25">
      <c r="C86" s="370"/>
      <c r="E86" s="374"/>
      <c r="F86" s="374"/>
      <c r="G86" s="374"/>
      <c r="H86" s="374"/>
      <c r="I86" s="374"/>
      <c r="L86" s="374"/>
      <c r="M86" s="374"/>
      <c r="Q86" s="374"/>
      <c r="R86" s="374"/>
      <c r="V86" s="374"/>
      <c r="W86" s="374"/>
      <c r="AA86" s="374"/>
    </row>
    <row r="87" spans="3:27" x14ac:dyDescent="0.25">
      <c r="C87" s="370"/>
      <c r="E87" s="374"/>
      <c r="F87" s="374"/>
      <c r="G87" s="374"/>
      <c r="H87" s="374"/>
      <c r="I87" s="374"/>
      <c r="L87" s="374"/>
      <c r="M87" s="374"/>
      <c r="Q87" s="374"/>
      <c r="R87" s="374"/>
      <c r="V87" s="374"/>
      <c r="W87" s="374"/>
      <c r="AA87" s="374"/>
    </row>
    <row r="88" spans="3:27" x14ac:dyDescent="0.25">
      <c r="C88" s="370"/>
      <c r="E88" s="374"/>
      <c r="F88" s="374"/>
      <c r="G88" s="374"/>
      <c r="H88" s="374"/>
      <c r="I88" s="374"/>
      <c r="L88" s="374"/>
      <c r="M88" s="374"/>
      <c r="Q88" s="374"/>
      <c r="R88" s="374"/>
      <c r="V88" s="374"/>
      <c r="W88" s="374"/>
      <c r="AA88" s="374"/>
    </row>
    <row r="89" spans="3:27" x14ac:dyDescent="0.25">
      <c r="C89" s="370"/>
      <c r="E89" s="374"/>
      <c r="F89" s="374"/>
      <c r="G89" s="374"/>
      <c r="H89" s="374"/>
      <c r="I89" s="374"/>
      <c r="L89" s="374"/>
      <c r="M89" s="374"/>
      <c r="Q89" s="374"/>
      <c r="R89" s="374"/>
      <c r="V89" s="374"/>
      <c r="W89" s="374"/>
      <c r="AA89" s="374"/>
    </row>
    <row r="90" spans="3:27" x14ac:dyDescent="0.25">
      <c r="C90" s="370"/>
      <c r="E90" s="374"/>
      <c r="F90" s="374"/>
      <c r="G90" s="374"/>
      <c r="H90" s="374"/>
      <c r="I90" s="374"/>
      <c r="L90" s="374"/>
      <c r="M90" s="374"/>
      <c r="Q90" s="374"/>
      <c r="R90" s="374"/>
      <c r="V90" s="374"/>
      <c r="W90" s="374"/>
      <c r="AA90" s="374"/>
    </row>
    <row r="91" spans="3:27" x14ac:dyDescent="0.25">
      <c r="C91" s="370"/>
      <c r="E91" s="374"/>
      <c r="F91" s="374"/>
      <c r="G91" s="374"/>
      <c r="H91" s="374"/>
      <c r="I91" s="374"/>
      <c r="L91" s="374"/>
      <c r="M91" s="374"/>
      <c r="Q91" s="374"/>
      <c r="R91" s="374"/>
      <c r="V91" s="374"/>
      <c r="W91" s="374"/>
      <c r="AA91" s="374"/>
    </row>
    <row r="92" spans="3:27" x14ac:dyDescent="0.25">
      <c r="C92" s="370"/>
      <c r="E92" s="374"/>
      <c r="F92" s="374"/>
      <c r="G92" s="374"/>
      <c r="H92" s="374"/>
      <c r="I92" s="374"/>
      <c r="L92" s="374"/>
      <c r="M92" s="374"/>
      <c r="Q92" s="374"/>
      <c r="R92" s="374"/>
      <c r="V92" s="374"/>
      <c r="W92" s="374"/>
      <c r="AA92" s="374"/>
    </row>
    <row r="93" spans="3:27" x14ac:dyDescent="0.25">
      <c r="C93" s="370"/>
      <c r="E93" s="374"/>
      <c r="F93" s="374"/>
      <c r="G93" s="374"/>
      <c r="H93" s="374"/>
      <c r="I93" s="374"/>
      <c r="L93" s="374"/>
      <c r="M93" s="374"/>
      <c r="Q93" s="374"/>
      <c r="R93" s="374"/>
      <c r="V93" s="374"/>
      <c r="W93" s="374"/>
      <c r="AA93" s="374"/>
    </row>
    <row r="94" spans="3:27" x14ac:dyDescent="0.25">
      <c r="C94" s="370"/>
      <c r="E94" s="374"/>
      <c r="F94" s="374"/>
      <c r="G94" s="374"/>
      <c r="H94" s="374"/>
      <c r="I94" s="374"/>
      <c r="L94" s="374"/>
      <c r="M94" s="374"/>
      <c r="Q94" s="374"/>
      <c r="R94" s="374"/>
      <c r="V94" s="374"/>
      <c r="W94" s="374"/>
      <c r="AA94" s="374"/>
    </row>
    <row r="95" spans="3:27" x14ac:dyDescent="0.25">
      <c r="C95" s="370"/>
      <c r="E95" s="374"/>
      <c r="F95" s="374"/>
      <c r="G95" s="374"/>
      <c r="H95" s="374"/>
      <c r="I95" s="374"/>
      <c r="L95" s="374"/>
      <c r="M95" s="374"/>
      <c r="Q95" s="374"/>
      <c r="R95" s="374"/>
      <c r="V95" s="374"/>
      <c r="W95" s="374"/>
      <c r="AA95" s="374"/>
    </row>
    <row r="96" spans="3:27" x14ac:dyDescent="0.25">
      <c r="C96" s="370"/>
      <c r="E96" s="374"/>
      <c r="F96" s="374"/>
      <c r="G96" s="374"/>
      <c r="H96" s="374"/>
      <c r="I96" s="374"/>
      <c r="L96" s="374"/>
      <c r="M96" s="374"/>
      <c r="Q96" s="374"/>
      <c r="R96" s="374"/>
      <c r="V96" s="374"/>
      <c r="W96" s="374"/>
      <c r="AA96" s="374"/>
    </row>
    <row r="97" spans="3:27" x14ac:dyDescent="0.25">
      <c r="C97" s="370"/>
      <c r="E97" s="374"/>
      <c r="F97" s="374"/>
      <c r="G97" s="374"/>
      <c r="H97" s="374"/>
      <c r="I97" s="374"/>
      <c r="L97" s="374"/>
      <c r="M97" s="374"/>
      <c r="Q97" s="374"/>
      <c r="R97" s="374"/>
      <c r="V97" s="374"/>
      <c r="W97" s="374"/>
      <c r="AA97" s="374"/>
    </row>
    <row r="98" spans="3:27" x14ac:dyDescent="0.25">
      <c r="C98" s="370"/>
      <c r="E98" s="374"/>
      <c r="F98" s="374"/>
      <c r="G98" s="374"/>
      <c r="H98" s="374"/>
      <c r="I98" s="374"/>
      <c r="L98" s="374"/>
      <c r="M98" s="374"/>
      <c r="Q98" s="374"/>
      <c r="R98" s="374"/>
      <c r="V98" s="374"/>
      <c r="W98" s="374"/>
      <c r="AA98" s="374"/>
    </row>
    <row r="99" spans="3:27" x14ac:dyDescent="0.25">
      <c r="C99" s="370"/>
      <c r="E99" s="374"/>
      <c r="F99" s="374"/>
      <c r="G99" s="374"/>
      <c r="H99" s="374"/>
      <c r="I99" s="374"/>
      <c r="L99" s="374"/>
      <c r="M99" s="374"/>
      <c r="Q99" s="374"/>
      <c r="R99" s="374"/>
      <c r="V99" s="374"/>
      <c r="W99" s="374"/>
      <c r="AA99" s="374"/>
    </row>
    <row r="100" spans="3:27" x14ac:dyDescent="0.25">
      <c r="C100" s="370"/>
      <c r="E100" s="374"/>
      <c r="F100" s="374"/>
      <c r="G100" s="374"/>
      <c r="H100" s="374"/>
      <c r="I100" s="374"/>
      <c r="L100" s="374"/>
      <c r="M100" s="374"/>
      <c r="Q100" s="374"/>
      <c r="R100" s="374"/>
      <c r="V100" s="374"/>
      <c r="W100" s="374"/>
      <c r="AA100" s="374"/>
    </row>
    <row r="101" spans="3:27" x14ac:dyDescent="0.25">
      <c r="C101" s="370"/>
      <c r="E101" s="374"/>
      <c r="F101" s="374"/>
      <c r="G101" s="374"/>
      <c r="H101" s="374"/>
      <c r="I101" s="374"/>
      <c r="L101" s="374"/>
      <c r="M101" s="374"/>
      <c r="Q101" s="374"/>
      <c r="R101" s="374"/>
      <c r="V101" s="374"/>
      <c r="W101" s="374"/>
      <c r="AA101" s="374"/>
    </row>
    <row r="102" spans="3:27" x14ac:dyDescent="0.25">
      <c r="C102" s="370"/>
      <c r="E102" s="374"/>
      <c r="F102" s="374"/>
      <c r="G102" s="374"/>
      <c r="H102" s="374"/>
      <c r="I102" s="374"/>
      <c r="L102" s="374"/>
      <c r="M102" s="374"/>
      <c r="Q102" s="374"/>
      <c r="R102" s="374"/>
      <c r="V102" s="374"/>
      <c r="W102" s="374"/>
      <c r="AA102" s="374"/>
    </row>
    <row r="103" spans="3:27" x14ac:dyDescent="0.25">
      <c r="C103" s="370"/>
      <c r="E103" s="374"/>
      <c r="F103" s="374"/>
      <c r="G103" s="374"/>
      <c r="H103" s="374"/>
      <c r="I103" s="374"/>
      <c r="L103" s="374"/>
      <c r="M103" s="374"/>
      <c r="Q103" s="374"/>
      <c r="R103" s="374"/>
      <c r="V103" s="374"/>
      <c r="W103" s="374"/>
      <c r="AA103" s="374"/>
    </row>
    <row r="104" spans="3:27" x14ac:dyDescent="0.25">
      <c r="C104" s="370"/>
      <c r="E104" s="374"/>
      <c r="F104" s="374"/>
      <c r="G104" s="374"/>
      <c r="H104" s="374"/>
      <c r="I104" s="374"/>
      <c r="L104" s="374"/>
      <c r="M104" s="374"/>
      <c r="Q104" s="374"/>
      <c r="R104" s="374"/>
      <c r="V104" s="374"/>
      <c r="W104" s="374"/>
      <c r="AA104" s="374"/>
    </row>
    <row r="105" spans="3:27" x14ac:dyDescent="0.25">
      <c r="C105" s="370"/>
      <c r="E105" s="374"/>
      <c r="F105" s="374"/>
      <c r="G105" s="374"/>
      <c r="H105" s="374"/>
      <c r="I105" s="374"/>
      <c r="L105" s="374"/>
      <c r="M105" s="374"/>
      <c r="Q105" s="374"/>
      <c r="R105" s="374"/>
      <c r="V105" s="374"/>
      <c r="W105" s="374"/>
      <c r="AA105" s="374"/>
    </row>
    <row r="106" spans="3:27" x14ac:dyDescent="0.25">
      <c r="C106" s="370"/>
      <c r="E106" s="374"/>
      <c r="F106" s="374"/>
      <c r="G106" s="374"/>
      <c r="H106" s="374"/>
      <c r="I106" s="374"/>
      <c r="L106" s="374"/>
      <c r="M106" s="374"/>
      <c r="Q106" s="374"/>
      <c r="R106" s="374"/>
      <c r="V106" s="374"/>
      <c r="W106" s="374"/>
      <c r="AA106" s="374"/>
    </row>
    <row r="107" spans="3:27" x14ac:dyDescent="0.25">
      <c r="C107" s="370"/>
      <c r="E107" s="374"/>
      <c r="F107" s="374"/>
      <c r="G107" s="374"/>
      <c r="H107" s="374"/>
      <c r="I107" s="374"/>
      <c r="L107" s="374"/>
      <c r="M107" s="374"/>
      <c r="Q107" s="374"/>
      <c r="R107" s="374"/>
      <c r="V107" s="374"/>
      <c r="W107" s="374"/>
      <c r="AA107" s="374"/>
    </row>
    <row r="108" spans="3:27" x14ac:dyDescent="0.25">
      <c r="C108" s="370"/>
      <c r="E108" s="374"/>
      <c r="F108" s="374"/>
      <c r="G108" s="374"/>
      <c r="H108" s="374"/>
      <c r="I108" s="374"/>
      <c r="L108" s="374"/>
      <c r="M108" s="374"/>
      <c r="Q108" s="374"/>
      <c r="R108" s="374"/>
      <c r="V108" s="374"/>
      <c r="W108" s="374"/>
      <c r="AA108" s="374"/>
    </row>
    <row r="109" spans="3:27" x14ac:dyDescent="0.25">
      <c r="C109" s="370"/>
      <c r="E109" s="374"/>
      <c r="F109" s="374"/>
      <c r="G109" s="374"/>
      <c r="H109" s="374"/>
      <c r="I109" s="374"/>
      <c r="L109" s="374"/>
      <c r="M109" s="374"/>
      <c r="Q109" s="374"/>
      <c r="R109" s="374"/>
      <c r="V109" s="374"/>
      <c r="W109" s="374"/>
      <c r="AA109" s="374"/>
    </row>
    <row r="110" spans="3:27" x14ac:dyDescent="0.25">
      <c r="C110" s="370"/>
      <c r="E110" s="374"/>
      <c r="F110" s="374"/>
      <c r="G110" s="374"/>
      <c r="H110" s="374"/>
      <c r="I110" s="374"/>
      <c r="L110" s="374"/>
      <c r="M110" s="374"/>
      <c r="Q110" s="374"/>
      <c r="R110" s="374"/>
      <c r="V110" s="374"/>
      <c r="W110" s="374"/>
      <c r="AA110" s="374"/>
    </row>
    <row r="111" spans="3:27" x14ac:dyDescent="0.25">
      <c r="C111" s="370"/>
      <c r="E111" s="374"/>
      <c r="F111" s="374"/>
      <c r="G111" s="374"/>
      <c r="H111" s="374"/>
      <c r="I111" s="374"/>
      <c r="L111" s="374"/>
      <c r="M111" s="374"/>
      <c r="Q111" s="374"/>
      <c r="R111" s="374"/>
      <c r="V111" s="374"/>
      <c r="W111" s="374"/>
      <c r="AA111" s="374"/>
    </row>
    <row r="112" spans="3:27" x14ac:dyDescent="0.25">
      <c r="C112" s="370"/>
      <c r="E112" s="374"/>
      <c r="F112" s="374"/>
      <c r="G112" s="374"/>
      <c r="H112" s="374"/>
      <c r="I112" s="374"/>
      <c r="L112" s="374"/>
      <c r="M112" s="374"/>
      <c r="Q112" s="374"/>
      <c r="R112" s="374"/>
      <c r="V112" s="374"/>
      <c r="W112" s="374"/>
      <c r="AA112" s="374"/>
    </row>
    <row r="113" spans="3:27" x14ac:dyDescent="0.25">
      <c r="C113" s="370"/>
      <c r="E113" s="374"/>
      <c r="F113" s="374"/>
      <c r="G113" s="374"/>
      <c r="H113" s="374"/>
      <c r="I113" s="374"/>
      <c r="L113" s="374"/>
      <c r="M113" s="374"/>
      <c r="Q113" s="374"/>
      <c r="R113" s="374"/>
      <c r="V113" s="374"/>
      <c r="W113" s="374"/>
      <c r="AA113" s="374"/>
    </row>
    <row r="114" spans="3:27" x14ac:dyDescent="0.25">
      <c r="C114" s="370"/>
      <c r="E114" s="374"/>
      <c r="F114" s="374"/>
      <c r="G114" s="374"/>
      <c r="H114" s="374"/>
      <c r="I114" s="374"/>
      <c r="L114" s="374"/>
      <c r="M114" s="374"/>
      <c r="Q114" s="374"/>
      <c r="R114" s="374"/>
      <c r="V114" s="374"/>
      <c r="W114" s="374"/>
      <c r="AA114" s="374"/>
    </row>
    <row r="115" spans="3:27" x14ac:dyDescent="0.25">
      <c r="C115" s="370"/>
      <c r="E115" s="374"/>
      <c r="F115" s="374"/>
      <c r="G115" s="374"/>
      <c r="H115" s="374"/>
      <c r="I115" s="374"/>
      <c r="L115" s="374"/>
      <c r="M115" s="374"/>
      <c r="Q115" s="374"/>
      <c r="R115" s="374"/>
      <c r="V115" s="374"/>
      <c r="W115" s="374"/>
      <c r="AA115" s="374"/>
    </row>
    <row r="116" spans="3:27" x14ac:dyDescent="0.25">
      <c r="C116" s="370"/>
      <c r="E116" s="374"/>
      <c r="F116" s="374"/>
      <c r="G116" s="374"/>
      <c r="H116" s="374"/>
      <c r="I116" s="374"/>
      <c r="L116" s="374"/>
      <c r="M116" s="374"/>
      <c r="Q116" s="374"/>
      <c r="R116" s="374"/>
      <c r="V116" s="374"/>
      <c r="W116" s="374"/>
      <c r="AA116" s="374"/>
    </row>
    <row r="117" spans="3:27" x14ac:dyDescent="0.25">
      <c r="C117" s="370"/>
      <c r="E117" s="374"/>
      <c r="F117" s="374"/>
      <c r="G117" s="374"/>
      <c r="H117" s="374"/>
      <c r="I117" s="374"/>
      <c r="L117" s="374"/>
      <c r="M117" s="374"/>
      <c r="Q117" s="374"/>
      <c r="R117" s="374"/>
      <c r="V117" s="374"/>
      <c r="W117" s="374"/>
      <c r="AA117" s="374"/>
    </row>
    <row r="118" spans="3:27" x14ac:dyDescent="0.25">
      <c r="C118" s="370"/>
      <c r="E118" s="374"/>
      <c r="F118" s="374"/>
      <c r="G118" s="374"/>
      <c r="H118" s="374"/>
      <c r="I118" s="374"/>
      <c r="L118" s="374"/>
      <c r="M118" s="374"/>
      <c r="Q118" s="374"/>
      <c r="R118" s="374"/>
      <c r="V118" s="374"/>
      <c r="W118" s="374"/>
      <c r="AA118" s="374"/>
    </row>
    <row r="119" spans="3:27" x14ac:dyDescent="0.25">
      <c r="C119" s="370"/>
      <c r="E119" s="374"/>
      <c r="F119" s="374"/>
      <c r="G119" s="374"/>
      <c r="H119" s="374"/>
      <c r="I119" s="374"/>
      <c r="L119" s="374"/>
      <c r="M119" s="374"/>
      <c r="Q119" s="374"/>
      <c r="R119" s="374"/>
      <c r="V119" s="374"/>
      <c r="W119" s="374"/>
      <c r="AA119" s="374"/>
    </row>
    <row r="120" spans="3:27" x14ac:dyDescent="0.25">
      <c r="C120" s="370"/>
      <c r="E120" s="374"/>
      <c r="F120" s="374"/>
      <c r="G120" s="374"/>
      <c r="H120" s="374"/>
      <c r="I120" s="374"/>
      <c r="L120" s="374"/>
      <c r="M120" s="374"/>
      <c r="Q120" s="374"/>
      <c r="R120" s="374"/>
      <c r="V120" s="374"/>
      <c r="W120" s="374"/>
      <c r="AA120" s="374"/>
    </row>
    <row r="121" spans="3:27" x14ac:dyDescent="0.25">
      <c r="C121" s="370"/>
      <c r="E121" s="374"/>
      <c r="F121" s="374"/>
      <c r="G121" s="374"/>
      <c r="H121" s="374"/>
      <c r="I121" s="374"/>
      <c r="L121" s="374"/>
      <c r="M121" s="374"/>
      <c r="Q121" s="374"/>
      <c r="R121" s="374"/>
      <c r="V121" s="374"/>
      <c r="W121" s="374"/>
      <c r="AA121" s="374"/>
    </row>
    <row r="122" spans="3:27" x14ac:dyDescent="0.25">
      <c r="C122" s="370"/>
      <c r="E122" s="374"/>
      <c r="F122" s="374"/>
      <c r="G122" s="374"/>
      <c r="H122" s="374"/>
      <c r="I122" s="374"/>
      <c r="L122" s="374"/>
      <c r="M122" s="374"/>
      <c r="Q122" s="374"/>
      <c r="R122" s="374"/>
      <c r="V122" s="374"/>
      <c r="W122" s="374"/>
      <c r="AA122" s="374"/>
    </row>
    <row r="123" spans="3:27" x14ac:dyDescent="0.25">
      <c r="C123" s="370"/>
      <c r="E123" s="374"/>
      <c r="F123" s="374"/>
      <c r="G123" s="374"/>
      <c r="H123" s="374"/>
      <c r="I123" s="374"/>
      <c r="L123" s="374"/>
      <c r="M123" s="374"/>
      <c r="Q123" s="374"/>
      <c r="R123" s="374"/>
      <c r="V123" s="374"/>
      <c r="W123" s="374"/>
      <c r="AA123" s="374"/>
    </row>
    <row r="124" spans="3:27" x14ac:dyDescent="0.25">
      <c r="C124" s="370"/>
      <c r="E124" s="374"/>
      <c r="F124" s="374"/>
      <c r="G124" s="374"/>
      <c r="H124" s="374"/>
      <c r="I124" s="374"/>
      <c r="L124" s="374"/>
      <c r="M124" s="374"/>
      <c r="Q124" s="374"/>
      <c r="R124" s="374"/>
      <c r="V124" s="374"/>
      <c r="W124" s="374"/>
      <c r="AA124" s="374"/>
    </row>
    <row r="125" spans="3:27" x14ac:dyDescent="0.25">
      <c r="C125" s="370"/>
      <c r="E125" s="374"/>
      <c r="F125" s="374"/>
      <c r="G125" s="374"/>
      <c r="H125" s="374"/>
      <c r="I125" s="374"/>
      <c r="L125" s="374"/>
      <c r="M125" s="374"/>
      <c r="Q125" s="374"/>
      <c r="R125" s="374"/>
      <c r="V125" s="374"/>
      <c r="W125" s="374"/>
      <c r="AA125" s="374"/>
    </row>
    <row r="126" spans="3:27" x14ac:dyDescent="0.25">
      <c r="C126" s="370"/>
      <c r="E126" s="374"/>
      <c r="F126" s="374"/>
      <c r="G126" s="374"/>
      <c r="H126" s="374"/>
      <c r="I126" s="374"/>
      <c r="L126" s="374"/>
      <c r="M126" s="374"/>
      <c r="Q126" s="374"/>
      <c r="R126" s="374"/>
      <c r="V126" s="374"/>
      <c r="W126" s="374"/>
      <c r="AA126" s="374"/>
    </row>
    <row r="127" spans="3:27" x14ac:dyDescent="0.25">
      <c r="C127" s="370"/>
      <c r="E127" s="374"/>
      <c r="F127" s="374"/>
      <c r="G127" s="374"/>
      <c r="H127" s="374"/>
      <c r="I127" s="374"/>
      <c r="L127" s="374"/>
      <c r="M127" s="374"/>
      <c r="Q127" s="374"/>
      <c r="R127" s="374"/>
      <c r="V127" s="374"/>
      <c r="W127" s="374"/>
      <c r="AA127" s="374"/>
    </row>
    <row r="128" spans="3:27" x14ac:dyDescent="0.25">
      <c r="C128" s="370"/>
      <c r="E128" s="374"/>
      <c r="F128" s="374"/>
      <c r="G128" s="374"/>
      <c r="H128" s="374"/>
      <c r="I128" s="374"/>
      <c r="L128" s="374"/>
      <c r="M128" s="374"/>
      <c r="Q128" s="374"/>
      <c r="R128" s="374"/>
      <c r="V128" s="374"/>
      <c r="W128" s="374"/>
      <c r="AA128" s="374"/>
    </row>
    <row r="129" spans="3:27" x14ac:dyDescent="0.25">
      <c r="C129" s="370"/>
      <c r="E129" s="374"/>
      <c r="F129" s="374"/>
      <c r="G129" s="374"/>
      <c r="H129" s="374"/>
      <c r="I129" s="374"/>
      <c r="L129" s="374"/>
      <c r="M129" s="374"/>
      <c r="Q129" s="374"/>
      <c r="R129" s="374"/>
      <c r="V129" s="374"/>
      <c r="W129" s="374"/>
      <c r="AA129" s="374"/>
    </row>
    <row r="130" spans="3:27" x14ac:dyDescent="0.25">
      <c r="C130" s="370"/>
      <c r="E130" s="374"/>
      <c r="F130" s="374"/>
      <c r="G130" s="374"/>
      <c r="H130" s="374"/>
      <c r="I130" s="374"/>
      <c r="L130" s="374"/>
      <c r="M130" s="374"/>
      <c r="Q130" s="374"/>
      <c r="R130" s="374"/>
      <c r="V130" s="374"/>
      <c r="W130" s="374"/>
      <c r="AA130" s="374"/>
    </row>
    <row r="131" spans="3:27" x14ac:dyDescent="0.25">
      <c r="C131" s="370"/>
      <c r="E131" s="374"/>
      <c r="F131" s="374"/>
      <c r="G131" s="374"/>
      <c r="H131" s="374"/>
      <c r="I131" s="374"/>
      <c r="L131" s="374"/>
      <c r="M131" s="374"/>
      <c r="Q131" s="374"/>
      <c r="R131" s="374"/>
      <c r="V131" s="374"/>
      <c r="W131" s="374"/>
      <c r="AA131" s="374"/>
    </row>
    <row r="132" spans="3:27" x14ac:dyDescent="0.25">
      <c r="C132" s="370"/>
      <c r="E132" s="374"/>
      <c r="F132" s="374"/>
      <c r="G132" s="374"/>
      <c r="H132" s="374"/>
      <c r="I132" s="374"/>
      <c r="L132" s="374"/>
      <c r="M132" s="374"/>
      <c r="Q132" s="374"/>
      <c r="R132" s="374"/>
      <c r="V132" s="374"/>
      <c r="W132" s="374"/>
      <c r="AA132" s="374"/>
    </row>
    <row r="133" spans="3:27" x14ac:dyDescent="0.25">
      <c r="C133" s="370"/>
      <c r="E133" s="374"/>
      <c r="F133" s="374"/>
      <c r="G133" s="374"/>
      <c r="H133" s="374"/>
      <c r="I133" s="374"/>
      <c r="L133" s="374"/>
      <c r="M133" s="374"/>
      <c r="Q133" s="374"/>
      <c r="R133" s="374"/>
      <c r="V133" s="374"/>
      <c r="W133" s="374"/>
      <c r="AA133" s="374"/>
    </row>
    <row r="134" spans="3:27" x14ac:dyDescent="0.25">
      <c r="C134" s="370"/>
      <c r="E134" s="374"/>
      <c r="F134" s="374"/>
      <c r="G134" s="374"/>
      <c r="H134" s="374"/>
      <c r="I134" s="374"/>
      <c r="L134" s="374"/>
      <c r="M134" s="374"/>
      <c r="Q134" s="374"/>
      <c r="R134" s="374"/>
      <c r="V134" s="374"/>
      <c r="W134" s="374"/>
      <c r="AA134" s="374"/>
    </row>
    <row r="135" spans="3:27" x14ac:dyDescent="0.25">
      <c r="C135" s="370"/>
      <c r="E135" s="374"/>
      <c r="F135" s="374"/>
      <c r="G135" s="374"/>
      <c r="H135" s="374"/>
      <c r="I135" s="374"/>
      <c r="L135" s="374"/>
      <c r="M135" s="374"/>
      <c r="Q135" s="374"/>
      <c r="R135" s="374"/>
      <c r="V135" s="374"/>
      <c r="W135" s="374"/>
      <c r="AA135" s="374"/>
    </row>
    <row r="136" spans="3:27" x14ac:dyDescent="0.25">
      <c r="C136" s="370"/>
      <c r="E136" s="374"/>
      <c r="F136" s="374"/>
      <c r="G136" s="374"/>
      <c r="H136" s="374"/>
      <c r="I136" s="374"/>
      <c r="L136" s="374"/>
      <c r="M136" s="374"/>
      <c r="Q136" s="374"/>
      <c r="R136" s="374"/>
      <c r="V136" s="374"/>
      <c r="W136" s="374"/>
      <c r="AA136" s="374"/>
    </row>
    <row r="137" spans="3:27" x14ac:dyDescent="0.25">
      <c r="C137" s="370"/>
      <c r="E137" s="374"/>
      <c r="F137" s="374"/>
      <c r="G137" s="374"/>
      <c r="H137" s="374"/>
      <c r="I137" s="374"/>
      <c r="L137" s="374"/>
      <c r="M137" s="374"/>
      <c r="Q137" s="374"/>
      <c r="R137" s="374"/>
      <c r="V137" s="374"/>
      <c r="W137" s="374"/>
      <c r="AA137" s="374"/>
    </row>
    <row r="138" spans="3:27" x14ac:dyDescent="0.25">
      <c r="C138" s="370"/>
      <c r="E138" s="374"/>
      <c r="F138" s="374"/>
      <c r="G138" s="374"/>
      <c r="H138" s="374"/>
      <c r="I138" s="374"/>
      <c r="L138" s="374"/>
      <c r="M138" s="374"/>
      <c r="Q138" s="374"/>
      <c r="R138" s="374"/>
      <c r="V138" s="374"/>
      <c r="W138" s="374"/>
      <c r="AA138" s="374"/>
    </row>
    <row r="139" spans="3:27" x14ac:dyDescent="0.25">
      <c r="C139" s="370"/>
      <c r="E139" s="374"/>
      <c r="F139" s="374"/>
      <c r="G139" s="374"/>
      <c r="H139" s="374"/>
      <c r="I139" s="374"/>
      <c r="L139" s="374"/>
      <c r="M139" s="374"/>
      <c r="Q139" s="374"/>
      <c r="R139" s="374"/>
      <c r="V139" s="374"/>
      <c r="W139" s="374"/>
      <c r="AA139" s="374"/>
    </row>
    <row r="140" spans="3:27" x14ac:dyDescent="0.25">
      <c r="C140" s="370"/>
      <c r="E140" s="374"/>
      <c r="F140" s="374"/>
      <c r="G140" s="374"/>
      <c r="H140" s="374"/>
      <c r="I140" s="374"/>
      <c r="L140" s="374"/>
      <c r="M140" s="374"/>
      <c r="Q140" s="374"/>
      <c r="R140" s="374"/>
      <c r="V140" s="374"/>
      <c r="W140" s="374"/>
      <c r="AA140" s="374"/>
    </row>
    <row r="141" spans="3:27" x14ac:dyDescent="0.25">
      <c r="C141" s="370"/>
      <c r="E141" s="374"/>
      <c r="F141" s="374"/>
      <c r="G141" s="374"/>
      <c r="H141" s="374"/>
      <c r="I141" s="374"/>
      <c r="L141" s="374"/>
      <c r="M141" s="374"/>
      <c r="Q141" s="374"/>
      <c r="R141" s="374"/>
      <c r="V141" s="374"/>
      <c r="W141" s="374"/>
      <c r="AA141" s="374"/>
    </row>
    <row r="142" spans="3:27" x14ac:dyDescent="0.25">
      <c r="C142" s="370"/>
      <c r="E142" s="374"/>
      <c r="F142" s="374"/>
      <c r="G142" s="374"/>
      <c r="H142" s="374"/>
      <c r="I142" s="374"/>
      <c r="L142" s="374"/>
      <c r="M142" s="374"/>
      <c r="Q142" s="374"/>
      <c r="R142" s="374"/>
      <c r="V142" s="374"/>
      <c r="W142" s="374"/>
      <c r="AA142" s="374"/>
    </row>
    <row r="143" spans="3:27" x14ac:dyDescent="0.25">
      <c r="C143" s="370"/>
      <c r="E143" s="374"/>
      <c r="F143" s="374"/>
      <c r="G143" s="374"/>
      <c r="H143" s="374"/>
      <c r="I143" s="374"/>
      <c r="L143" s="374"/>
      <c r="M143" s="374"/>
      <c r="Q143" s="374"/>
      <c r="R143" s="374"/>
      <c r="V143" s="374"/>
      <c r="W143" s="374"/>
      <c r="AA143" s="374"/>
    </row>
    <row r="144" spans="3:27" x14ac:dyDescent="0.25">
      <c r="C144" s="370"/>
      <c r="E144" s="374"/>
      <c r="F144" s="374"/>
      <c r="G144" s="374"/>
      <c r="H144" s="374"/>
      <c r="I144" s="374"/>
      <c r="L144" s="374"/>
      <c r="M144" s="374"/>
      <c r="Q144" s="374"/>
      <c r="R144" s="374"/>
      <c r="V144" s="374"/>
      <c r="W144" s="374"/>
      <c r="AA144" s="374"/>
    </row>
    <row r="145" spans="3:27" x14ac:dyDescent="0.25">
      <c r="C145" s="370"/>
      <c r="E145" s="374"/>
      <c r="F145" s="374"/>
      <c r="G145" s="374"/>
      <c r="H145" s="374"/>
      <c r="I145" s="374"/>
      <c r="L145" s="374"/>
      <c r="M145" s="374"/>
      <c r="Q145" s="374"/>
      <c r="R145" s="374"/>
      <c r="V145" s="374"/>
      <c r="W145" s="374"/>
      <c r="AA145" s="374"/>
    </row>
    <row r="146" spans="3:27" x14ac:dyDescent="0.25">
      <c r="C146" s="370"/>
      <c r="E146" s="374"/>
      <c r="F146" s="374"/>
      <c r="G146" s="374"/>
      <c r="H146" s="374"/>
      <c r="I146" s="374"/>
      <c r="L146" s="374"/>
      <c r="M146" s="374"/>
      <c r="Q146" s="374"/>
      <c r="R146" s="374"/>
      <c r="V146" s="374"/>
      <c r="W146" s="374"/>
      <c r="AA146" s="374"/>
    </row>
    <row r="147" spans="3:27" x14ac:dyDescent="0.25">
      <c r="C147" s="370"/>
      <c r="E147" s="374"/>
      <c r="F147" s="374"/>
      <c r="G147" s="374"/>
      <c r="H147" s="374"/>
      <c r="I147" s="374"/>
      <c r="L147" s="374"/>
      <c r="M147" s="374"/>
      <c r="Q147" s="374"/>
      <c r="R147" s="374"/>
      <c r="V147" s="374"/>
      <c r="W147" s="374"/>
      <c r="AA147" s="374"/>
    </row>
    <row r="148" spans="3:27" x14ac:dyDescent="0.25">
      <c r="C148" s="370"/>
      <c r="E148" s="374"/>
      <c r="F148" s="374"/>
      <c r="G148" s="374"/>
      <c r="H148" s="374"/>
      <c r="I148" s="374"/>
      <c r="L148" s="374"/>
      <c r="M148" s="374"/>
      <c r="Q148" s="374"/>
      <c r="R148" s="374"/>
      <c r="V148" s="374"/>
      <c r="W148" s="374"/>
      <c r="AA148" s="374"/>
    </row>
    <row r="149" spans="3:27" x14ac:dyDescent="0.25">
      <c r="C149" s="370"/>
      <c r="E149" s="374"/>
      <c r="F149" s="374"/>
      <c r="G149" s="374"/>
      <c r="H149" s="374"/>
      <c r="I149" s="374"/>
      <c r="L149" s="374"/>
      <c r="M149" s="374"/>
      <c r="Q149" s="374"/>
      <c r="R149" s="374"/>
      <c r="V149" s="374"/>
      <c r="W149" s="374"/>
      <c r="AA149" s="374"/>
    </row>
    <row r="150" spans="3:27" x14ac:dyDescent="0.25">
      <c r="C150" s="370"/>
      <c r="E150" s="374"/>
      <c r="F150" s="374"/>
      <c r="G150" s="374"/>
      <c r="H150" s="374"/>
      <c r="I150" s="374"/>
      <c r="L150" s="374"/>
      <c r="M150" s="374"/>
      <c r="Q150" s="374"/>
      <c r="R150" s="374"/>
      <c r="V150" s="374"/>
      <c r="W150" s="374"/>
      <c r="AA150" s="374"/>
    </row>
    <row r="151" spans="3:27" x14ac:dyDescent="0.25">
      <c r="C151" s="370"/>
      <c r="E151" s="374"/>
      <c r="F151" s="374"/>
      <c r="G151" s="374"/>
      <c r="H151" s="374"/>
      <c r="I151" s="374"/>
      <c r="L151" s="374"/>
      <c r="M151" s="374"/>
      <c r="Q151" s="374"/>
      <c r="R151" s="374"/>
      <c r="V151" s="374"/>
      <c r="W151" s="374"/>
      <c r="AA151" s="374"/>
    </row>
    <row r="152" spans="3:27" x14ac:dyDescent="0.25">
      <c r="C152" s="370"/>
      <c r="E152" s="374"/>
      <c r="F152" s="374"/>
      <c r="G152" s="374"/>
      <c r="H152" s="374"/>
      <c r="I152" s="374"/>
      <c r="L152" s="374"/>
      <c r="M152" s="374"/>
      <c r="Q152" s="374"/>
      <c r="R152" s="374"/>
      <c r="V152" s="374"/>
      <c r="W152" s="374"/>
      <c r="AA152" s="374"/>
    </row>
    <row r="153" spans="3:27" x14ac:dyDescent="0.25">
      <c r="C153" s="370"/>
      <c r="E153" s="374"/>
      <c r="F153" s="374"/>
      <c r="G153" s="374"/>
      <c r="H153" s="374"/>
      <c r="I153" s="374"/>
      <c r="L153" s="374"/>
      <c r="M153" s="374"/>
      <c r="Q153" s="374"/>
      <c r="R153" s="374"/>
      <c r="V153" s="374"/>
      <c r="W153" s="374"/>
      <c r="AA153" s="374"/>
    </row>
    <row r="154" spans="3:27" x14ac:dyDescent="0.25">
      <c r="C154" s="370"/>
      <c r="E154" s="374"/>
      <c r="F154" s="374"/>
      <c r="G154" s="374"/>
      <c r="H154" s="374"/>
      <c r="I154" s="374"/>
      <c r="L154" s="374"/>
      <c r="M154" s="374"/>
      <c r="Q154" s="374"/>
      <c r="R154" s="374"/>
      <c r="V154" s="374"/>
      <c r="W154" s="374"/>
      <c r="AA154" s="374"/>
    </row>
    <row r="155" spans="3:27" x14ac:dyDescent="0.25">
      <c r="C155" s="370"/>
      <c r="E155" s="374"/>
      <c r="F155" s="374"/>
      <c r="G155" s="374"/>
      <c r="H155" s="374"/>
      <c r="I155" s="374"/>
      <c r="L155" s="374"/>
      <c r="M155" s="374"/>
      <c r="Q155" s="374"/>
      <c r="R155" s="374"/>
      <c r="V155" s="374"/>
      <c r="W155" s="374"/>
      <c r="AA155" s="374"/>
    </row>
    <row r="156" spans="3:27" x14ac:dyDescent="0.25">
      <c r="C156" s="370"/>
      <c r="E156" s="374"/>
      <c r="F156" s="374"/>
      <c r="G156" s="374"/>
      <c r="H156" s="374"/>
      <c r="I156" s="374"/>
      <c r="L156" s="374"/>
      <c r="M156" s="374"/>
      <c r="Q156" s="374"/>
      <c r="R156" s="374"/>
      <c r="V156" s="374"/>
      <c r="W156" s="374"/>
      <c r="AA156" s="374"/>
    </row>
    <row r="157" spans="3:27" x14ac:dyDescent="0.25">
      <c r="C157" s="370"/>
      <c r="E157" s="374"/>
      <c r="F157" s="374"/>
      <c r="G157" s="374"/>
      <c r="H157" s="374"/>
      <c r="I157" s="374"/>
      <c r="L157" s="374"/>
      <c r="M157" s="374"/>
      <c r="Q157" s="374"/>
      <c r="R157" s="374"/>
      <c r="V157" s="374"/>
      <c r="W157" s="374"/>
      <c r="AA157" s="374"/>
    </row>
    <row r="158" spans="3:27" x14ac:dyDescent="0.25">
      <c r="C158" s="370"/>
      <c r="E158" s="374"/>
      <c r="F158" s="374"/>
      <c r="G158" s="374"/>
      <c r="H158" s="374"/>
      <c r="I158" s="374"/>
      <c r="L158" s="374"/>
      <c r="M158" s="374"/>
      <c r="Q158" s="374"/>
      <c r="R158" s="374"/>
      <c r="V158" s="374"/>
      <c r="W158" s="374"/>
      <c r="AA158" s="374"/>
    </row>
    <row r="159" spans="3:27" x14ac:dyDescent="0.25">
      <c r="C159" s="370"/>
      <c r="E159" s="374"/>
      <c r="F159" s="374"/>
      <c r="G159" s="374"/>
      <c r="H159" s="374"/>
      <c r="I159" s="374"/>
      <c r="L159" s="374"/>
      <c r="M159" s="374"/>
      <c r="Q159" s="374"/>
      <c r="R159" s="374"/>
      <c r="V159" s="374"/>
      <c r="W159" s="374"/>
      <c r="AA159" s="374"/>
    </row>
    <row r="160" spans="3:27" x14ac:dyDescent="0.25">
      <c r="C160" s="370"/>
      <c r="E160" s="374"/>
      <c r="F160" s="374"/>
      <c r="G160" s="374"/>
      <c r="H160" s="374"/>
      <c r="I160" s="374"/>
      <c r="L160" s="374"/>
      <c r="M160" s="374"/>
      <c r="Q160" s="374"/>
      <c r="R160" s="374"/>
      <c r="V160" s="374"/>
      <c r="W160" s="374"/>
      <c r="AA160" s="374"/>
    </row>
    <row r="161" spans="3:27" x14ac:dyDescent="0.25">
      <c r="C161" s="370"/>
      <c r="E161" s="374"/>
      <c r="F161" s="374"/>
      <c r="G161" s="374"/>
      <c r="H161" s="374"/>
      <c r="I161" s="374"/>
      <c r="L161" s="374"/>
      <c r="M161" s="374"/>
      <c r="Q161" s="374"/>
      <c r="R161" s="374"/>
      <c r="V161" s="374"/>
      <c r="W161" s="374"/>
      <c r="AA161" s="374"/>
    </row>
    <row r="162" spans="3:27" x14ac:dyDescent="0.25">
      <c r="C162" s="370"/>
      <c r="E162" s="374"/>
      <c r="F162" s="374"/>
      <c r="G162" s="374"/>
      <c r="H162" s="374"/>
      <c r="I162" s="374"/>
      <c r="L162" s="374"/>
      <c r="M162" s="374"/>
      <c r="Q162" s="374"/>
      <c r="R162" s="374"/>
      <c r="V162" s="374"/>
      <c r="W162" s="374"/>
      <c r="AA162" s="374"/>
    </row>
    <row r="163" spans="3:27" x14ac:dyDescent="0.25">
      <c r="C163" s="370"/>
      <c r="E163" s="374"/>
      <c r="F163" s="374"/>
      <c r="G163" s="374"/>
      <c r="H163" s="374"/>
      <c r="I163" s="374"/>
      <c r="L163" s="374"/>
      <c r="M163" s="374"/>
      <c r="Q163" s="374"/>
      <c r="R163" s="374"/>
      <c r="V163" s="374"/>
      <c r="W163" s="374"/>
      <c r="AA163" s="374"/>
    </row>
    <row r="164" spans="3:27" x14ac:dyDescent="0.25">
      <c r="C164" s="370"/>
      <c r="E164" s="374"/>
      <c r="F164" s="374"/>
      <c r="G164" s="374"/>
      <c r="H164" s="374"/>
      <c r="I164" s="374"/>
      <c r="L164" s="374"/>
      <c r="M164" s="374"/>
      <c r="Q164" s="374"/>
      <c r="R164" s="374"/>
      <c r="V164" s="374"/>
      <c r="W164" s="374"/>
      <c r="AA164" s="374"/>
    </row>
    <row r="165" spans="3:27" x14ac:dyDescent="0.25">
      <c r="C165" s="370"/>
      <c r="E165" s="374"/>
      <c r="F165" s="374"/>
      <c r="G165" s="374"/>
      <c r="H165" s="374"/>
      <c r="I165" s="374"/>
      <c r="L165" s="374"/>
      <c r="M165" s="374"/>
      <c r="Q165" s="374"/>
      <c r="R165" s="374"/>
      <c r="V165" s="374"/>
      <c r="W165" s="374"/>
      <c r="AA165" s="374"/>
    </row>
    <row r="166" spans="3:27" x14ac:dyDescent="0.25">
      <c r="C166" s="370"/>
      <c r="E166" s="374"/>
      <c r="F166" s="374"/>
      <c r="G166" s="374"/>
      <c r="H166" s="374"/>
      <c r="I166" s="374"/>
      <c r="L166" s="374"/>
      <c r="M166" s="374"/>
      <c r="Q166" s="374"/>
      <c r="R166" s="374"/>
      <c r="V166" s="374"/>
      <c r="W166" s="374"/>
      <c r="AA166" s="374"/>
    </row>
    <row r="167" spans="3:27" x14ac:dyDescent="0.25">
      <c r="C167" s="370"/>
      <c r="E167" s="374"/>
      <c r="F167" s="374"/>
      <c r="G167" s="374"/>
      <c r="H167" s="374"/>
      <c r="I167" s="374"/>
      <c r="L167" s="374"/>
      <c r="M167" s="374"/>
      <c r="Q167" s="374"/>
      <c r="R167" s="374"/>
      <c r="V167" s="374"/>
      <c r="W167" s="374"/>
      <c r="AA167" s="374"/>
    </row>
    <row r="168" spans="3:27" x14ac:dyDescent="0.25">
      <c r="C168" s="370"/>
      <c r="E168" s="374"/>
      <c r="F168" s="374"/>
      <c r="G168" s="374"/>
      <c r="H168" s="374"/>
      <c r="I168" s="374"/>
      <c r="L168" s="374"/>
      <c r="M168" s="374"/>
      <c r="Q168" s="374"/>
      <c r="R168" s="374"/>
      <c r="V168" s="374"/>
      <c r="W168" s="374"/>
      <c r="AA168" s="374"/>
    </row>
    <row r="169" spans="3:27" x14ac:dyDescent="0.25">
      <c r="C169" s="370"/>
      <c r="E169" s="374"/>
      <c r="F169" s="374"/>
      <c r="G169" s="374"/>
      <c r="H169" s="374"/>
      <c r="I169" s="374"/>
      <c r="L169" s="374"/>
      <c r="M169" s="374"/>
      <c r="Q169" s="374"/>
      <c r="R169" s="374"/>
      <c r="V169" s="374"/>
      <c r="W169" s="374"/>
      <c r="AA169" s="374"/>
    </row>
    <row r="170" spans="3:27" x14ac:dyDescent="0.25">
      <c r="C170" s="370"/>
      <c r="E170" s="374"/>
      <c r="F170" s="374"/>
      <c r="G170" s="374"/>
      <c r="H170" s="374"/>
      <c r="I170" s="374"/>
      <c r="L170" s="374"/>
      <c r="M170" s="374"/>
      <c r="Q170" s="374"/>
      <c r="R170" s="374"/>
      <c r="V170" s="374"/>
      <c r="W170" s="374"/>
      <c r="AA170" s="374"/>
    </row>
    <row r="171" spans="3:27" x14ac:dyDescent="0.25">
      <c r="C171" s="370"/>
      <c r="E171" s="374"/>
      <c r="F171" s="374"/>
      <c r="G171" s="374"/>
      <c r="H171" s="374"/>
      <c r="I171" s="374"/>
      <c r="L171" s="374"/>
      <c r="M171" s="374"/>
      <c r="Q171" s="374"/>
      <c r="R171" s="374"/>
      <c r="V171" s="374"/>
      <c r="W171" s="374"/>
      <c r="AA171" s="374"/>
    </row>
    <row r="172" spans="3:27" x14ac:dyDescent="0.25">
      <c r="C172" s="370"/>
      <c r="E172" s="374"/>
      <c r="F172" s="374"/>
      <c r="G172" s="374"/>
      <c r="H172" s="374"/>
      <c r="I172" s="374"/>
      <c r="L172" s="374"/>
      <c r="M172" s="374"/>
      <c r="Q172" s="374"/>
      <c r="R172" s="374"/>
      <c r="V172" s="374"/>
      <c r="W172" s="374"/>
      <c r="AA172" s="374"/>
    </row>
    <row r="173" spans="3:27" x14ac:dyDescent="0.25">
      <c r="C173" s="370"/>
      <c r="E173" s="374"/>
      <c r="F173" s="374"/>
      <c r="G173" s="374"/>
      <c r="H173" s="374"/>
      <c r="I173" s="374"/>
      <c r="L173" s="374"/>
      <c r="M173" s="374"/>
      <c r="Q173" s="374"/>
      <c r="R173" s="374"/>
      <c r="V173" s="374"/>
      <c r="W173" s="374"/>
      <c r="AA173" s="374"/>
    </row>
    <row r="174" spans="3:27" x14ac:dyDescent="0.25">
      <c r="C174" s="370"/>
      <c r="E174" s="374"/>
      <c r="F174" s="374"/>
      <c r="G174" s="374"/>
      <c r="H174" s="374"/>
      <c r="I174" s="374"/>
      <c r="L174" s="374"/>
      <c r="M174" s="374"/>
      <c r="Q174" s="374"/>
      <c r="R174" s="374"/>
      <c r="V174" s="374"/>
      <c r="W174" s="374"/>
      <c r="AA174" s="374"/>
    </row>
    <row r="175" spans="3:27" x14ac:dyDescent="0.25">
      <c r="C175" s="370"/>
      <c r="E175" s="374"/>
      <c r="F175" s="374"/>
      <c r="G175" s="374"/>
      <c r="H175" s="374"/>
      <c r="I175" s="374"/>
      <c r="L175" s="374"/>
      <c r="M175" s="374"/>
      <c r="Q175" s="374"/>
      <c r="R175" s="374"/>
      <c r="V175" s="374"/>
      <c r="W175" s="374"/>
      <c r="AA175" s="374"/>
    </row>
    <row r="176" spans="3:27" x14ac:dyDescent="0.25">
      <c r="C176" s="370"/>
      <c r="E176" s="374"/>
      <c r="F176" s="374"/>
      <c r="G176" s="374"/>
      <c r="H176" s="374"/>
      <c r="I176" s="374"/>
      <c r="L176" s="374"/>
      <c r="M176" s="374"/>
      <c r="Q176" s="374"/>
      <c r="R176" s="374"/>
      <c r="V176" s="374"/>
      <c r="W176" s="374"/>
      <c r="AA176" s="374"/>
    </row>
    <row r="177" spans="3:27" x14ac:dyDescent="0.25">
      <c r="C177" s="370"/>
      <c r="E177" s="374"/>
      <c r="F177" s="374"/>
      <c r="G177" s="374"/>
      <c r="H177" s="374"/>
      <c r="I177" s="374"/>
      <c r="L177" s="374"/>
      <c r="M177" s="374"/>
      <c r="Q177" s="374"/>
      <c r="R177" s="374"/>
      <c r="V177" s="374"/>
      <c r="W177" s="374"/>
      <c r="AA177" s="374"/>
    </row>
    <row r="178" spans="3:27" x14ac:dyDescent="0.25">
      <c r="C178" s="370"/>
      <c r="E178" s="374"/>
      <c r="F178" s="374"/>
      <c r="G178" s="374"/>
      <c r="H178" s="374"/>
      <c r="I178" s="374"/>
      <c r="L178" s="374"/>
      <c r="M178" s="374"/>
      <c r="Q178" s="374"/>
      <c r="R178" s="374"/>
      <c r="V178" s="374"/>
      <c r="W178" s="374"/>
      <c r="AA178" s="374"/>
    </row>
    <row r="179" spans="3:27" x14ac:dyDescent="0.25">
      <c r="C179" s="370"/>
      <c r="E179" s="374"/>
      <c r="F179" s="374"/>
      <c r="G179" s="374"/>
      <c r="H179" s="374"/>
      <c r="I179" s="374"/>
      <c r="L179" s="374"/>
      <c r="M179" s="374"/>
      <c r="Q179" s="374"/>
      <c r="R179" s="374"/>
      <c r="V179" s="374"/>
      <c r="W179" s="374"/>
      <c r="AA179" s="374"/>
    </row>
    <row r="180" spans="3:27" x14ac:dyDescent="0.25">
      <c r="C180" s="370"/>
      <c r="E180" s="374"/>
      <c r="F180" s="374"/>
      <c r="G180" s="374"/>
      <c r="H180" s="374"/>
      <c r="I180" s="374"/>
      <c r="L180" s="374"/>
      <c r="M180" s="374"/>
      <c r="Q180" s="374"/>
      <c r="R180" s="374"/>
      <c r="V180" s="374"/>
      <c r="W180" s="374"/>
      <c r="AA180" s="374"/>
    </row>
    <row r="181" spans="3:27" x14ac:dyDescent="0.25">
      <c r="C181" s="370"/>
      <c r="E181" s="374"/>
      <c r="F181" s="374"/>
      <c r="G181" s="374"/>
      <c r="H181" s="374"/>
      <c r="I181" s="374"/>
      <c r="L181" s="374"/>
      <c r="M181" s="374"/>
      <c r="Q181" s="374"/>
      <c r="R181" s="374"/>
      <c r="V181" s="374"/>
      <c r="W181" s="374"/>
      <c r="AA181" s="374"/>
    </row>
    <row r="182" spans="3:27" x14ac:dyDescent="0.25">
      <c r="C182" s="370"/>
      <c r="E182" s="374"/>
      <c r="F182" s="374"/>
      <c r="G182" s="374"/>
      <c r="H182" s="374"/>
      <c r="I182" s="374"/>
      <c r="L182" s="374"/>
      <c r="M182" s="374"/>
      <c r="Q182" s="374"/>
      <c r="R182" s="374"/>
      <c r="V182" s="374"/>
      <c r="W182" s="374"/>
      <c r="AA182" s="374"/>
    </row>
    <row r="183" spans="3:27" x14ac:dyDescent="0.25">
      <c r="C183" s="370"/>
      <c r="E183" s="374"/>
      <c r="F183" s="374"/>
      <c r="G183" s="374"/>
      <c r="H183" s="374"/>
      <c r="I183" s="374"/>
      <c r="L183" s="374"/>
      <c r="M183" s="374"/>
      <c r="Q183" s="374"/>
      <c r="R183" s="374"/>
      <c r="V183" s="374"/>
      <c r="W183" s="374"/>
      <c r="AA183" s="374"/>
    </row>
    <row r="184" spans="3:27" x14ac:dyDescent="0.25">
      <c r="C184" s="370"/>
      <c r="E184" s="374"/>
      <c r="F184" s="374"/>
      <c r="G184" s="374"/>
      <c r="H184" s="374"/>
      <c r="I184" s="374"/>
      <c r="L184" s="374"/>
      <c r="M184" s="374"/>
      <c r="Q184" s="374"/>
      <c r="R184" s="374"/>
      <c r="V184" s="374"/>
      <c r="W184" s="374"/>
      <c r="AA184" s="374"/>
    </row>
    <row r="185" spans="3:27" x14ac:dyDescent="0.25">
      <c r="C185" s="370"/>
      <c r="E185" s="374"/>
      <c r="F185" s="374"/>
      <c r="G185" s="374"/>
      <c r="H185" s="374"/>
      <c r="I185" s="374"/>
      <c r="L185" s="374"/>
      <c r="M185" s="374"/>
      <c r="Q185" s="374"/>
      <c r="R185" s="374"/>
      <c r="V185" s="374"/>
      <c r="W185" s="374"/>
      <c r="AA185" s="374"/>
    </row>
    <row r="186" spans="3:27" x14ac:dyDescent="0.25">
      <c r="C186" s="370"/>
      <c r="E186" s="374"/>
      <c r="F186" s="374"/>
      <c r="G186" s="374"/>
      <c r="H186" s="374"/>
      <c r="I186" s="374"/>
      <c r="L186" s="374"/>
      <c r="M186" s="374"/>
      <c r="Q186" s="374"/>
      <c r="R186" s="374"/>
      <c r="V186" s="374"/>
      <c r="W186" s="374"/>
      <c r="AA186" s="374"/>
    </row>
    <row r="187" spans="3:27" x14ac:dyDescent="0.25">
      <c r="C187" s="370"/>
      <c r="E187" s="374"/>
      <c r="F187" s="374"/>
      <c r="G187" s="374"/>
      <c r="H187" s="374"/>
      <c r="I187" s="374"/>
      <c r="L187" s="374"/>
      <c r="M187" s="374"/>
      <c r="Q187" s="374"/>
      <c r="R187" s="374"/>
      <c r="V187" s="374"/>
      <c r="W187" s="374"/>
      <c r="AA187" s="374"/>
    </row>
    <row r="188" spans="3:27" x14ac:dyDescent="0.25">
      <c r="C188" s="370"/>
      <c r="E188" s="374"/>
      <c r="F188" s="374"/>
      <c r="G188" s="374"/>
      <c r="H188" s="374"/>
      <c r="I188" s="374"/>
      <c r="L188" s="374"/>
      <c r="M188" s="374"/>
      <c r="Q188" s="374"/>
      <c r="R188" s="374"/>
      <c r="V188" s="374"/>
      <c r="W188" s="374"/>
      <c r="AA188" s="374"/>
    </row>
    <row r="189" spans="3:27" x14ac:dyDescent="0.25">
      <c r="C189" s="370"/>
      <c r="E189" s="374"/>
      <c r="F189" s="374"/>
      <c r="G189" s="374"/>
      <c r="H189" s="374"/>
      <c r="I189" s="374"/>
      <c r="L189" s="374"/>
      <c r="M189" s="374"/>
      <c r="Q189" s="374"/>
      <c r="R189" s="374"/>
      <c r="V189" s="374"/>
      <c r="W189" s="374"/>
      <c r="AA189" s="374"/>
    </row>
    <row r="190" spans="3:27" x14ac:dyDescent="0.25">
      <c r="C190" s="370"/>
      <c r="E190" s="374"/>
      <c r="F190" s="374"/>
      <c r="G190" s="374"/>
      <c r="H190" s="374"/>
      <c r="I190" s="374"/>
      <c r="L190" s="374"/>
      <c r="M190" s="374"/>
      <c r="Q190" s="374"/>
      <c r="R190" s="374"/>
      <c r="V190" s="374"/>
      <c r="W190" s="374"/>
      <c r="AA190" s="374"/>
    </row>
    <row r="191" spans="3:27" x14ac:dyDescent="0.25">
      <c r="C191" s="370"/>
      <c r="E191" s="374"/>
      <c r="F191" s="374"/>
      <c r="G191" s="374"/>
      <c r="H191" s="374"/>
      <c r="I191" s="374"/>
      <c r="L191" s="374"/>
      <c r="M191" s="374"/>
      <c r="Q191" s="374"/>
      <c r="R191" s="374"/>
      <c r="V191" s="374"/>
      <c r="W191" s="374"/>
      <c r="AA191" s="374"/>
    </row>
    <row r="192" spans="3:27" x14ac:dyDescent="0.25">
      <c r="C192" s="370"/>
      <c r="E192" s="374"/>
      <c r="F192" s="374"/>
      <c r="G192" s="374"/>
      <c r="H192" s="374"/>
      <c r="I192" s="374"/>
      <c r="L192" s="374"/>
      <c r="M192" s="374"/>
      <c r="Q192" s="374"/>
      <c r="R192" s="374"/>
      <c r="V192" s="374"/>
      <c r="W192" s="374"/>
      <c r="AA192" s="374"/>
    </row>
    <row r="193" spans="3:27" x14ac:dyDescent="0.25">
      <c r="C193" s="370"/>
      <c r="E193" s="374"/>
      <c r="F193" s="374"/>
      <c r="G193" s="374"/>
      <c r="H193" s="374"/>
      <c r="I193" s="374"/>
      <c r="L193" s="374"/>
      <c r="M193" s="374"/>
      <c r="Q193" s="374"/>
      <c r="R193" s="374"/>
      <c r="V193" s="374"/>
      <c r="W193" s="374"/>
      <c r="AA193" s="374"/>
    </row>
    <row r="194" spans="3:27" x14ac:dyDescent="0.25">
      <c r="C194" s="370"/>
      <c r="E194" s="374"/>
      <c r="F194" s="374"/>
      <c r="G194" s="374"/>
      <c r="H194" s="374"/>
      <c r="I194" s="374"/>
      <c r="L194" s="374"/>
      <c r="M194" s="374"/>
      <c r="Q194" s="374"/>
      <c r="R194" s="374"/>
      <c r="V194" s="374"/>
      <c r="W194" s="374"/>
      <c r="AA194" s="374"/>
    </row>
    <row r="195" spans="3:27" x14ac:dyDescent="0.25">
      <c r="C195" s="370"/>
      <c r="E195" s="374"/>
      <c r="F195" s="374"/>
      <c r="G195" s="374"/>
      <c r="H195" s="374"/>
      <c r="I195" s="374"/>
      <c r="L195" s="374"/>
      <c r="M195" s="374"/>
      <c r="Q195" s="374"/>
      <c r="R195" s="374"/>
      <c r="V195" s="374"/>
      <c r="W195" s="374"/>
      <c r="AA195" s="374"/>
    </row>
    <row r="196" spans="3:27" x14ac:dyDescent="0.25">
      <c r="C196" s="370"/>
      <c r="E196" s="374"/>
      <c r="F196" s="374"/>
      <c r="G196" s="374"/>
      <c r="H196" s="374"/>
      <c r="I196" s="374"/>
      <c r="L196" s="374"/>
      <c r="M196" s="374"/>
      <c r="Q196" s="374"/>
      <c r="R196" s="374"/>
      <c r="V196" s="374"/>
      <c r="W196" s="374"/>
      <c r="AA196" s="374"/>
    </row>
    <row r="197" spans="3:27" x14ac:dyDescent="0.25">
      <c r="C197" s="370"/>
      <c r="E197" s="374"/>
      <c r="F197" s="374"/>
      <c r="G197" s="374"/>
      <c r="H197" s="374"/>
      <c r="I197" s="374"/>
      <c r="L197" s="374"/>
      <c r="M197" s="374"/>
      <c r="Q197" s="374"/>
      <c r="R197" s="374"/>
      <c r="V197" s="374"/>
      <c r="W197" s="374"/>
      <c r="AA197" s="374"/>
    </row>
    <row r="198" spans="3:27" x14ac:dyDescent="0.25">
      <c r="C198" s="370"/>
      <c r="E198" s="374"/>
      <c r="F198" s="374"/>
      <c r="G198" s="374"/>
      <c r="H198" s="374"/>
      <c r="I198" s="374"/>
      <c r="L198" s="374"/>
      <c r="M198" s="374"/>
      <c r="Q198" s="374"/>
      <c r="R198" s="374"/>
      <c r="V198" s="374"/>
      <c r="W198" s="374"/>
      <c r="AA198" s="374"/>
    </row>
    <row r="199" spans="3:27" x14ac:dyDescent="0.25">
      <c r="C199" s="370"/>
      <c r="E199" s="374"/>
      <c r="F199" s="374"/>
      <c r="G199" s="374"/>
      <c r="H199" s="374"/>
      <c r="I199" s="374"/>
      <c r="L199" s="374"/>
      <c r="M199" s="374"/>
      <c r="Q199" s="374"/>
      <c r="R199" s="374"/>
      <c r="V199" s="374"/>
      <c r="W199" s="374"/>
      <c r="AA199" s="374"/>
    </row>
    <row r="200" spans="3:27" x14ac:dyDescent="0.25">
      <c r="C200" s="370"/>
      <c r="E200" s="374"/>
      <c r="F200" s="374"/>
      <c r="G200" s="374"/>
      <c r="H200" s="374"/>
      <c r="I200" s="374"/>
      <c r="L200" s="374"/>
      <c r="M200" s="374"/>
      <c r="Q200" s="374"/>
      <c r="R200" s="374"/>
      <c r="V200" s="374"/>
      <c r="W200" s="374"/>
      <c r="AA200" s="374"/>
    </row>
    <row r="201" spans="3:27" x14ac:dyDescent="0.25">
      <c r="C201" s="370"/>
      <c r="E201" s="374"/>
      <c r="F201" s="374"/>
      <c r="G201" s="374"/>
      <c r="H201" s="374"/>
      <c r="I201" s="374"/>
      <c r="L201" s="374"/>
      <c r="M201" s="374"/>
      <c r="Q201" s="374"/>
      <c r="R201" s="374"/>
      <c r="V201" s="374"/>
      <c r="W201" s="374"/>
      <c r="AA201" s="374"/>
    </row>
    <row r="202" spans="3:27" x14ac:dyDescent="0.25">
      <c r="C202" s="370"/>
      <c r="E202" s="374"/>
      <c r="F202" s="374"/>
      <c r="G202" s="374"/>
      <c r="H202" s="374"/>
      <c r="I202" s="374"/>
      <c r="L202" s="374"/>
      <c r="M202" s="374"/>
      <c r="Q202" s="374"/>
      <c r="R202" s="374"/>
      <c r="V202" s="374"/>
      <c r="W202" s="374"/>
      <c r="AA202" s="374"/>
    </row>
    <row r="203" spans="3:27" x14ac:dyDescent="0.25">
      <c r="C203" s="370"/>
      <c r="E203" s="374"/>
      <c r="F203" s="374"/>
      <c r="G203" s="374"/>
      <c r="H203" s="374"/>
      <c r="I203" s="374"/>
      <c r="L203" s="374"/>
      <c r="M203" s="374"/>
      <c r="Q203" s="374"/>
      <c r="R203" s="374"/>
      <c r="V203" s="374"/>
      <c r="W203" s="374"/>
      <c r="AA203" s="374"/>
    </row>
    <row r="204" spans="3:27" x14ac:dyDescent="0.25">
      <c r="C204" s="370"/>
      <c r="E204" s="374"/>
      <c r="F204" s="374"/>
      <c r="G204" s="374"/>
      <c r="H204" s="374"/>
      <c r="I204" s="374"/>
      <c r="L204" s="374"/>
      <c r="M204" s="374"/>
      <c r="Q204" s="374"/>
      <c r="R204" s="374"/>
      <c r="V204" s="374"/>
      <c r="W204" s="374"/>
      <c r="AA204" s="374"/>
    </row>
    <row r="205" spans="3:27" x14ac:dyDescent="0.25">
      <c r="C205" s="370"/>
      <c r="E205" s="374"/>
      <c r="F205" s="374"/>
      <c r="G205" s="374"/>
      <c r="H205" s="374"/>
      <c r="I205" s="374"/>
      <c r="L205" s="374"/>
      <c r="M205" s="374"/>
      <c r="Q205" s="374"/>
      <c r="R205" s="374"/>
      <c r="V205" s="374"/>
      <c r="W205" s="374"/>
      <c r="AA205" s="374"/>
    </row>
    <row r="206" spans="3:27" x14ac:dyDescent="0.25">
      <c r="C206" s="370"/>
      <c r="E206" s="374"/>
      <c r="F206" s="374"/>
      <c r="G206" s="374"/>
      <c r="H206" s="374"/>
      <c r="I206" s="374"/>
      <c r="L206" s="374"/>
      <c r="M206" s="374"/>
      <c r="Q206" s="374"/>
      <c r="R206" s="374"/>
      <c r="V206" s="374"/>
      <c r="W206" s="374"/>
      <c r="AA206" s="374"/>
    </row>
    <row r="207" spans="3:27" x14ac:dyDescent="0.25">
      <c r="C207" s="370"/>
      <c r="E207" s="374"/>
      <c r="F207" s="374"/>
      <c r="G207" s="374"/>
      <c r="H207" s="374"/>
      <c r="I207" s="374"/>
      <c r="L207" s="374"/>
      <c r="M207" s="374"/>
      <c r="Q207" s="374"/>
      <c r="R207" s="374"/>
      <c r="V207" s="374"/>
      <c r="W207" s="374"/>
      <c r="AA207" s="374"/>
    </row>
    <row r="208" spans="3:27" x14ac:dyDescent="0.25">
      <c r="C208" s="370"/>
      <c r="E208" s="374"/>
      <c r="F208" s="374"/>
      <c r="G208" s="374"/>
      <c r="H208" s="374"/>
      <c r="I208" s="374"/>
      <c r="L208" s="374"/>
      <c r="M208" s="374"/>
      <c r="Q208" s="374"/>
      <c r="R208" s="374"/>
      <c r="V208" s="374"/>
      <c r="W208" s="374"/>
      <c r="AA208" s="374"/>
    </row>
    <row r="209" spans="3:27" x14ac:dyDescent="0.25">
      <c r="C209" s="370"/>
      <c r="E209" s="374"/>
      <c r="F209" s="374"/>
      <c r="G209" s="374"/>
      <c r="H209" s="374"/>
      <c r="I209" s="374"/>
      <c r="L209" s="374"/>
      <c r="M209" s="374"/>
      <c r="Q209" s="374"/>
      <c r="R209" s="374"/>
      <c r="V209" s="374"/>
      <c r="W209" s="374"/>
      <c r="AA209" s="374"/>
    </row>
    <row r="210" spans="3:27" x14ac:dyDescent="0.25">
      <c r="C210" s="370"/>
      <c r="E210" s="374"/>
      <c r="F210" s="374"/>
      <c r="G210" s="374"/>
      <c r="H210" s="374"/>
      <c r="I210" s="374"/>
      <c r="L210" s="374"/>
      <c r="M210" s="374"/>
      <c r="Q210" s="374"/>
      <c r="R210" s="374"/>
      <c r="V210" s="374"/>
      <c r="W210" s="374"/>
      <c r="AA210" s="374"/>
    </row>
    <row r="211" spans="3:27" x14ac:dyDescent="0.25">
      <c r="C211" s="370"/>
      <c r="E211" s="374"/>
      <c r="F211" s="374"/>
      <c r="G211" s="374"/>
      <c r="H211" s="374"/>
      <c r="I211" s="374"/>
      <c r="L211" s="374"/>
      <c r="M211" s="374"/>
      <c r="Q211" s="374"/>
      <c r="R211" s="374"/>
      <c r="V211" s="374"/>
      <c r="W211" s="374"/>
      <c r="AA211" s="374"/>
    </row>
    <row r="212" spans="3:27" x14ac:dyDescent="0.25">
      <c r="C212" s="370"/>
      <c r="E212" s="374"/>
      <c r="F212" s="374"/>
      <c r="G212" s="374"/>
      <c r="H212" s="374"/>
      <c r="I212" s="374"/>
      <c r="L212" s="374"/>
      <c r="M212" s="374"/>
      <c r="Q212" s="374"/>
      <c r="R212" s="374"/>
      <c r="V212" s="374"/>
      <c r="W212" s="374"/>
      <c r="AA212" s="374"/>
    </row>
    <row r="213" spans="3:27" x14ac:dyDescent="0.25">
      <c r="C213" s="370"/>
      <c r="E213" s="374"/>
      <c r="F213" s="374"/>
      <c r="G213" s="374"/>
      <c r="H213" s="374"/>
      <c r="I213" s="374"/>
      <c r="L213" s="374"/>
      <c r="M213" s="374"/>
      <c r="Q213" s="374"/>
      <c r="R213" s="374"/>
      <c r="V213" s="374"/>
      <c r="W213" s="374"/>
      <c r="AA213" s="374"/>
    </row>
    <row r="214" spans="3:27" x14ac:dyDescent="0.25">
      <c r="C214" s="370"/>
      <c r="E214" s="374"/>
      <c r="F214" s="374"/>
      <c r="G214" s="374"/>
      <c r="H214" s="374"/>
      <c r="I214" s="374"/>
      <c r="L214" s="374"/>
      <c r="M214" s="374"/>
      <c r="Q214" s="374"/>
      <c r="R214" s="374"/>
      <c r="V214" s="374"/>
      <c r="W214" s="374"/>
      <c r="AA214" s="374"/>
    </row>
    <row r="215" spans="3:27" x14ac:dyDescent="0.25">
      <c r="C215" s="370"/>
      <c r="E215" s="374"/>
      <c r="F215" s="374"/>
      <c r="G215" s="374"/>
      <c r="H215" s="374"/>
      <c r="I215" s="374"/>
      <c r="L215" s="374"/>
      <c r="M215" s="374"/>
      <c r="Q215" s="374"/>
      <c r="R215" s="374"/>
      <c r="V215" s="374"/>
      <c r="W215" s="374"/>
      <c r="AA215" s="374"/>
    </row>
    <row r="216" spans="3:27" x14ac:dyDescent="0.25">
      <c r="C216" s="370"/>
      <c r="E216" s="374"/>
      <c r="F216" s="374"/>
      <c r="G216" s="374"/>
      <c r="H216" s="374"/>
      <c r="I216" s="374"/>
      <c r="L216" s="374"/>
      <c r="M216" s="374"/>
      <c r="Q216" s="374"/>
      <c r="R216" s="374"/>
      <c r="V216" s="374"/>
      <c r="W216" s="374"/>
      <c r="AA216" s="374"/>
    </row>
    <row r="217" spans="3:27" x14ac:dyDescent="0.25">
      <c r="C217" s="370"/>
      <c r="E217" s="374"/>
      <c r="F217" s="374"/>
      <c r="G217" s="374"/>
      <c r="H217" s="374"/>
      <c r="I217" s="374"/>
      <c r="L217" s="374"/>
      <c r="M217" s="374"/>
      <c r="Q217" s="374"/>
      <c r="R217" s="374"/>
      <c r="V217" s="374"/>
      <c r="W217" s="374"/>
      <c r="AA217" s="374"/>
    </row>
    <row r="218" spans="3:27" x14ac:dyDescent="0.25">
      <c r="C218" s="370"/>
      <c r="E218" s="374"/>
      <c r="F218" s="374"/>
      <c r="G218" s="374"/>
      <c r="H218" s="374"/>
      <c r="I218" s="374"/>
      <c r="L218" s="374"/>
      <c r="M218" s="374"/>
      <c r="Q218" s="374"/>
      <c r="R218" s="374"/>
      <c r="V218" s="374"/>
      <c r="W218" s="374"/>
      <c r="AA218" s="374"/>
    </row>
    <row r="219" spans="3:27" x14ac:dyDescent="0.25">
      <c r="C219" s="370"/>
      <c r="E219" s="374"/>
      <c r="F219" s="374"/>
      <c r="G219" s="374"/>
      <c r="H219" s="374"/>
      <c r="I219" s="374"/>
      <c r="L219" s="374"/>
      <c r="M219" s="374"/>
      <c r="Q219" s="374"/>
      <c r="R219" s="374"/>
      <c r="V219" s="374"/>
      <c r="W219" s="374"/>
      <c r="AA219" s="374"/>
    </row>
    <row r="220" spans="3:27" x14ac:dyDescent="0.25">
      <c r="C220" s="370"/>
      <c r="E220" s="374"/>
      <c r="F220" s="374"/>
      <c r="G220" s="374"/>
      <c r="H220" s="374"/>
      <c r="I220" s="374"/>
      <c r="L220" s="374"/>
      <c r="M220" s="374"/>
      <c r="Q220" s="374"/>
      <c r="R220" s="374"/>
      <c r="V220" s="374"/>
      <c r="W220" s="374"/>
      <c r="AA220" s="374"/>
    </row>
    <row r="221" spans="3:27" x14ac:dyDescent="0.25">
      <c r="C221" s="370"/>
      <c r="E221" s="374"/>
      <c r="F221" s="374"/>
      <c r="G221" s="374"/>
      <c r="H221" s="374"/>
      <c r="I221" s="374"/>
      <c r="L221" s="374"/>
      <c r="M221" s="374"/>
      <c r="Q221" s="374"/>
      <c r="R221" s="374"/>
      <c r="V221" s="374"/>
      <c r="W221" s="374"/>
      <c r="AA221" s="374"/>
    </row>
    <row r="222" spans="3:27" x14ac:dyDescent="0.25">
      <c r="C222" s="370"/>
      <c r="E222" s="374"/>
      <c r="F222" s="374"/>
      <c r="G222" s="374"/>
      <c r="H222" s="374"/>
      <c r="I222" s="374"/>
      <c r="L222" s="374"/>
      <c r="M222" s="374"/>
      <c r="Q222" s="374"/>
      <c r="R222" s="374"/>
      <c r="V222" s="374"/>
      <c r="W222" s="374"/>
      <c r="AA222" s="374"/>
    </row>
    <row r="223" spans="3:27" x14ac:dyDescent="0.25">
      <c r="C223" s="370"/>
      <c r="E223" s="374"/>
      <c r="F223" s="374"/>
      <c r="G223" s="374"/>
      <c r="H223" s="374"/>
      <c r="I223" s="374"/>
      <c r="L223" s="374"/>
      <c r="M223" s="374"/>
      <c r="Q223" s="374"/>
      <c r="R223" s="374"/>
      <c r="V223" s="374"/>
      <c r="W223" s="374"/>
      <c r="AA223" s="374"/>
    </row>
    <row r="224" spans="3:27" x14ac:dyDescent="0.25">
      <c r="C224" s="370"/>
      <c r="E224" s="374"/>
      <c r="F224" s="374"/>
      <c r="G224" s="374"/>
      <c r="H224" s="374"/>
      <c r="I224" s="374"/>
      <c r="L224" s="374"/>
      <c r="M224" s="374"/>
      <c r="Q224" s="374"/>
      <c r="R224" s="374"/>
      <c r="V224" s="374"/>
      <c r="W224" s="374"/>
      <c r="AA224" s="374"/>
    </row>
    <row r="225" spans="3:27" x14ac:dyDescent="0.25">
      <c r="C225" s="370"/>
      <c r="E225" s="374"/>
      <c r="F225" s="374"/>
      <c r="G225" s="374"/>
      <c r="H225" s="374"/>
      <c r="I225" s="374"/>
      <c r="L225" s="374"/>
      <c r="M225" s="374"/>
      <c r="Q225" s="374"/>
      <c r="R225" s="374"/>
      <c r="V225" s="374"/>
      <c r="W225" s="374"/>
      <c r="AA225" s="374"/>
    </row>
    <row r="226" spans="3:27" x14ac:dyDescent="0.25">
      <c r="C226" s="370"/>
      <c r="E226" s="374"/>
      <c r="F226" s="374"/>
      <c r="G226" s="374"/>
      <c r="H226" s="374"/>
      <c r="I226" s="374"/>
      <c r="L226" s="374"/>
      <c r="M226" s="374"/>
      <c r="Q226" s="374"/>
      <c r="R226" s="374"/>
      <c r="V226" s="374"/>
      <c r="W226" s="374"/>
      <c r="AA226" s="374"/>
    </row>
    <row r="227" spans="3:27" x14ac:dyDescent="0.25">
      <c r="C227" s="370"/>
      <c r="E227" s="374"/>
      <c r="F227" s="374"/>
      <c r="G227" s="374"/>
      <c r="H227" s="374"/>
      <c r="I227" s="374"/>
      <c r="L227" s="374"/>
      <c r="M227" s="374"/>
      <c r="Q227" s="374"/>
      <c r="R227" s="374"/>
      <c r="V227" s="374"/>
      <c r="W227" s="374"/>
      <c r="AA227" s="374"/>
    </row>
    <row r="228" spans="3:27" x14ac:dyDescent="0.25">
      <c r="C228" s="370"/>
      <c r="E228" s="374"/>
      <c r="F228" s="374"/>
      <c r="G228" s="374"/>
      <c r="H228" s="374"/>
      <c r="I228" s="374"/>
      <c r="L228" s="374"/>
      <c r="M228" s="374"/>
      <c r="Q228" s="374"/>
      <c r="R228" s="374"/>
      <c r="V228" s="374"/>
      <c r="W228" s="374"/>
      <c r="AA228" s="374"/>
    </row>
    <row r="229" spans="3:27" x14ac:dyDescent="0.25">
      <c r="C229" s="370"/>
      <c r="E229" s="374"/>
      <c r="F229" s="374"/>
      <c r="G229" s="374"/>
      <c r="H229" s="374"/>
      <c r="I229" s="374"/>
      <c r="L229" s="374"/>
      <c r="M229" s="374"/>
      <c r="Q229" s="374"/>
      <c r="R229" s="374"/>
      <c r="V229" s="374"/>
      <c r="W229" s="374"/>
      <c r="AA229" s="374"/>
    </row>
    <row r="230" spans="3:27" x14ac:dyDescent="0.25">
      <c r="C230" s="370"/>
      <c r="E230" s="374"/>
      <c r="F230" s="374"/>
      <c r="G230" s="374"/>
      <c r="H230" s="374"/>
      <c r="I230" s="374"/>
      <c r="L230" s="374"/>
      <c r="M230" s="374"/>
      <c r="Q230" s="374"/>
      <c r="R230" s="374"/>
      <c r="V230" s="374"/>
      <c r="W230" s="374"/>
      <c r="AA230" s="374"/>
    </row>
    <row r="231" spans="3:27" x14ac:dyDescent="0.25">
      <c r="C231" s="370"/>
      <c r="E231" s="374"/>
      <c r="F231" s="374"/>
      <c r="G231" s="374"/>
      <c r="H231" s="374"/>
      <c r="I231" s="374"/>
      <c r="L231" s="374"/>
      <c r="M231" s="374"/>
      <c r="Q231" s="374"/>
      <c r="R231" s="374"/>
      <c r="V231" s="374"/>
      <c r="W231" s="374"/>
      <c r="AA231" s="374"/>
    </row>
    <row r="232" spans="3:27" x14ac:dyDescent="0.25">
      <c r="C232" s="370"/>
      <c r="E232" s="374"/>
      <c r="F232" s="374"/>
      <c r="G232" s="374"/>
      <c r="H232" s="374"/>
      <c r="I232" s="374"/>
      <c r="L232" s="374"/>
      <c r="M232" s="374"/>
      <c r="Q232" s="374"/>
      <c r="R232" s="374"/>
      <c r="V232" s="374"/>
      <c r="W232" s="374"/>
      <c r="AA232" s="374"/>
    </row>
    <row r="233" spans="3:27" x14ac:dyDescent="0.25">
      <c r="C233" s="370"/>
      <c r="E233" s="374"/>
      <c r="F233" s="374"/>
      <c r="G233" s="374"/>
      <c r="H233" s="374"/>
      <c r="I233" s="374"/>
      <c r="L233" s="374"/>
      <c r="M233" s="374"/>
      <c r="Q233" s="374"/>
      <c r="R233" s="374"/>
      <c r="V233" s="374"/>
      <c r="W233" s="374"/>
      <c r="AA233" s="374"/>
    </row>
    <row r="234" spans="3:27" x14ac:dyDescent="0.25">
      <c r="C234" s="370"/>
      <c r="E234" s="374"/>
      <c r="F234" s="374"/>
      <c r="G234" s="374"/>
      <c r="H234" s="374"/>
      <c r="I234" s="374"/>
      <c r="L234" s="374"/>
      <c r="M234" s="374"/>
      <c r="Q234" s="374"/>
      <c r="R234" s="374"/>
      <c r="V234" s="374"/>
      <c r="W234" s="374"/>
      <c r="AA234" s="374"/>
    </row>
    <row r="235" spans="3:27" x14ac:dyDescent="0.25">
      <c r="C235" s="370"/>
      <c r="E235" s="374"/>
      <c r="F235" s="374"/>
      <c r="G235" s="374"/>
      <c r="H235" s="374"/>
      <c r="I235" s="374"/>
      <c r="L235" s="374"/>
      <c r="M235" s="374"/>
      <c r="Q235" s="374"/>
      <c r="R235" s="374"/>
      <c r="V235" s="374"/>
      <c r="W235" s="374"/>
      <c r="AA235" s="374"/>
    </row>
    <row r="236" spans="3:27" x14ac:dyDescent="0.25">
      <c r="C236" s="370"/>
      <c r="E236" s="374"/>
      <c r="F236" s="374"/>
      <c r="G236" s="374"/>
      <c r="H236" s="374"/>
      <c r="I236" s="374"/>
      <c r="L236" s="374"/>
      <c r="M236" s="374"/>
      <c r="Q236" s="374"/>
      <c r="R236" s="374"/>
      <c r="V236" s="374"/>
      <c r="W236" s="374"/>
      <c r="AA236" s="374"/>
    </row>
    <row r="237" spans="3:27" x14ac:dyDescent="0.25">
      <c r="C237" s="370"/>
      <c r="E237" s="374"/>
      <c r="F237" s="374"/>
      <c r="G237" s="374"/>
      <c r="H237" s="374"/>
      <c r="I237" s="374"/>
      <c r="L237" s="374"/>
      <c r="M237" s="374"/>
      <c r="Q237" s="374"/>
      <c r="R237" s="374"/>
      <c r="V237" s="374"/>
      <c r="W237" s="374"/>
      <c r="AA237" s="374"/>
    </row>
    <row r="238" spans="3:27" x14ac:dyDescent="0.25">
      <c r="C238" s="370"/>
      <c r="E238" s="374"/>
      <c r="F238" s="374"/>
      <c r="G238" s="374"/>
      <c r="H238" s="374"/>
      <c r="I238" s="374"/>
      <c r="L238" s="374"/>
      <c r="M238" s="374"/>
      <c r="Q238" s="374"/>
      <c r="R238" s="374"/>
      <c r="V238" s="374"/>
      <c r="W238" s="374"/>
      <c r="AA238" s="374"/>
    </row>
    <row r="239" spans="3:27" x14ac:dyDescent="0.25">
      <c r="C239" s="370"/>
      <c r="E239" s="374"/>
      <c r="F239" s="374"/>
      <c r="G239" s="374"/>
      <c r="H239" s="374"/>
      <c r="I239" s="374"/>
      <c r="L239" s="374"/>
      <c r="M239" s="374"/>
      <c r="Q239" s="374"/>
      <c r="R239" s="374"/>
      <c r="V239" s="374"/>
      <c r="W239" s="374"/>
      <c r="AA239" s="374"/>
    </row>
    <row r="240" spans="3:27" x14ac:dyDescent="0.25">
      <c r="C240" s="370"/>
      <c r="E240" s="374"/>
      <c r="F240" s="374"/>
      <c r="G240" s="374"/>
      <c r="H240" s="374"/>
      <c r="I240" s="374"/>
      <c r="L240" s="374"/>
      <c r="M240" s="374"/>
      <c r="Q240" s="374"/>
      <c r="R240" s="374"/>
      <c r="V240" s="374"/>
      <c r="W240" s="374"/>
      <c r="AA240" s="374"/>
    </row>
    <row r="241" spans="3:27" x14ac:dyDescent="0.25">
      <c r="C241" s="370"/>
      <c r="E241" s="374"/>
      <c r="F241" s="374"/>
      <c r="G241" s="374"/>
      <c r="H241" s="374"/>
      <c r="I241" s="374"/>
      <c r="L241" s="374"/>
      <c r="M241" s="374"/>
      <c r="Q241" s="374"/>
      <c r="R241" s="374"/>
      <c r="V241" s="374"/>
      <c r="W241" s="374"/>
      <c r="AA241" s="374"/>
    </row>
    <row r="242" spans="3:27" x14ac:dyDescent="0.25">
      <c r="C242" s="370"/>
      <c r="E242" s="374"/>
      <c r="F242" s="374"/>
      <c r="G242" s="374"/>
      <c r="H242" s="374"/>
      <c r="I242" s="374"/>
      <c r="L242" s="374"/>
      <c r="M242" s="374"/>
      <c r="Q242" s="374"/>
      <c r="R242" s="374"/>
      <c r="V242" s="374"/>
      <c r="W242" s="374"/>
      <c r="AA242" s="374"/>
    </row>
    <row r="243" spans="3:27" x14ac:dyDescent="0.25">
      <c r="C243" s="370"/>
      <c r="E243" s="374"/>
      <c r="F243" s="374"/>
      <c r="G243" s="374"/>
      <c r="H243" s="374"/>
      <c r="I243" s="374"/>
      <c r="L243" s="374"/>
      <c r="M243" s="374"/>
      <c r="Q243" s="374"/>
      <c r="R243" s="374"/>
      <c r="V243" s="374"/>
      <c r="W243" s="374"/>
      <c r="AA243" s="374"/>
    </row>
    <row r="244" spans="3:27" x14ac:dyDescent="0.25">
      <c r="C244" s="370"/>
      <c r="E244" s="374"/>
      <c r="F244" s="374"/>
      <c r="G244" s="374"/>
      <c r="H244" s="374"/>
      <c r="I244" s="374"/>
      <c r="L244" s="374"/>
      <c r="M244" s="374"/>
      <c r="Q244" s="374"/>
      <c r="R244" s="374"/>
      <c r="V244" s="374"/>
      <c r="W244" s="374"/>
      <c r="AA244" s="374"/>
    </row>
    <row r="245" spans="3:27" x14ac:dyDescent="0.25">
      <c r="C245" s="370"/>
      <c r="E245" s="374"/>
      <c r="F245" s="374"/>
      <c r="G245" s="374"/>
      <c r="H245" s="374"/>
      <c r="I245" s="374"/>
      <c r="L245" s="374"/>
      <c r="M245" s="374"/>
      <c r="Q245" s="374"/>
      <c r="R245" s="374"/>
      <c r="V245" s="374"/>
      <c r="W245" s="374"/>
      <c r="AA245" s="374"/>
    </row>
    <row r="246" spans="3:27" x14ac:dyDescent="0.25">
      <c r="C246" s="370"/>
      <c r="E246" s="374"/>
      <c r="F246" s="374"/>
      <c r="G246" s="374"/>
      <c r="H246" s="374"/>
      <c r="I246" s="374"/>
      <c r="L246" s="374"/>
      <c r="M246" s="374"/>
      <c r="Q246" s="374"/>
      <c r="R246" s="374"/>
      <c r="V246" s="374"/>
      <c r="W246" s="374"/>
      <c r="AA246" s="374"/>
    </row>
    <row r="247" spans="3:27" x14ac:dyDescent="0.25">
      <c r="C247" s="370"/>
      <c r="E247" s="374"/>
      <c r="F247" s="374"/>
      <c r="G247" s="374"/>
      <c r="H247" s="374"/>
      <c r="I247" s="374"/>
      <c r="L247" s="374"/>
      <c r="M247" s="374"/>
      <c r="Q247" s="374"/>
      <c r="R247" s="374"/>
      <c r="V247" s="374"/>
      <c r="W247" s="374"/>
      <c r="AA247" s="374"/>
    </row>
    <row r="248" spans="3:27" x14ac:dyDescent="0.25">
      <c r="C248" s="370"/>
      <c r="E248" s="374"/>
      <c r="F248" s="374"/>
      <c r="G248" s="374"/>
      <c r="H248" s="374"/>
      <c r="I248" s="374"/>
      <c r="L248" s="374"/>
      <c r="M248" s="374"/>
      <c r="Q248" s="374"/>
      <c r="R248" s="374"/>
      <c r="V248" s="374"/>
      <c r="W248" s="374"/>
      <c r="AA248" s="374"/>
    </row>
    <row r="249" spans="3:27" x14ac:dyDescent="0.25">
      <c r="C249" s="370"/>
      <c r="E249" s="374"/>
      <c r="F249" s="374"/>
      <c r="G249" s="374"/>
      <c r="H249" s="374"/>
      <c r="I249" s="374"/>
      <c r="L249" s="374"/>
      <c r="M249" s="374"/>
      <c r="Q249" s="374"/>
      <c r="R249" s="374"/>
      <c r="V249" s="374"/>
      <c r="W249" s="374"/>
      <c r="AA249" s="374"/>
    </row>
    <row r="250" spans="3:27" x14ac:dyDescent="0.25">
      <c r="C250" s="370"/>
      <c r="E250" s="374"/>
      <c r="F250" s="374"/>
      <c r="G250" s="374"/>
      <c r="H250" s="374"/>
      <c r="I250" s="374"/>
      <c r="L250" s="374"/>
      <c r="M250" s="374"/>
      <c r="Q250" s="374"/>
      <c r="R250" s="374"/>
      <c r="V250" s="374"/>
      <c r="W250" s="374"/>
      <c r="AA250" s="374"/>
    </row>
    <row r="251" spans="3:27" x14ac:dyDescent="0.25">
      <c r="C251" s="370"/>
      <c r="E251" s="374"/>
      <c r="F251" s="374"/>
      <c r="G251" s="374"/>
      <c r="H251" s="374"/>
      <c r="I251" s="374"/>
      <c r="L251" s="374"/>
      <c r="M251" s="374"/>
      <c r="Q251" s="374"/>
      <c r="R251" s="374"/>
      <c r="V251" s="374"/>
      <c r="W251" s="374"/>
      <c r="AA251" s="374"/>
    </row>
    <row r="252" spans="3:27" x14ac:dyDescent="0.25">
      <c r="C252" s="370"/>
      <c r="E252" s="374"/>
      <c r="F252" s="374"/>
      <c r="G252" s="374"/>
      <c r="H252" s="374"/>
      <c r="I252" s="374"/>
      <c r="L252" s="374"/>
      <c r="M252" s="374"/>
      <c r="Q252" s="374"/>
      <c r="R252" s="374"/>
      <c r="V252" s="374"/>
      <c r="W252" s="374"/>
      <c r="AA252" s="374"/>
    </row>
    <row r="253" spans="3:27" x14ac:dyDescent="0.25">
      <c r="C253" s="370"/>
      <c r="E253" s="374"/>
      <c r="F253" s="374"/>
      <c r="G253" s="374"/>
      <c r="H253" s="374"/>
      <c r="I253" s="374"/>
      <c r="L253" s="374"/>
      <c r="M253" s="374"/>
      <c r="Q253" s="374"/>
      <c r="R253" s="374"/>
      <c r="V253" s="374"/>
      <c r="W253" s="374"/>
      <c r="AA253" s="374"/>
    </row>
    <row r="254" spans="3:27" x14ac:dyDescent="0.25">
      <c r="C254" s="370"/>
      <c r="E254" s="374"/>
      <c r="F254" s="374"/>
      <c r="G254" s="374"/>
      <c r="H254" s="374"/>
      <c r="I254" s="374"/>
      <c r="L254" s="374"/>
      <c r="M254" s="374"/>
      <c r="Q254" s="374"/>
      <c r="R254" s="374"/>
      <c r="V254" s="374"/>
      <c r="W254" s="374"/>
      <c r="AA254" s="374"/>
    </row>
    <row r="255" spans="3:27" x14ac:dyDescent="0.25">
      <c r="C255" s="370"/>
      <c r="E255" s="374"/>
      <c r="F255" s="374"/>
      <c r="G255" s="374"/>
      <c r="H255" s="374"/>
      <c r="I255" s="374"/>
      <c r="L255" s="374"/>
      <c r="M255" s="374"/>
      <c r="Q255" s="374"/>
      <c r="R255" s="374"/>
      <c r="V255" s="374"/>
      <c r="W255" s="374"/>
      <c r="AA255" s="374"/>
    </row>
    <row r="256" spans="3:27" x14ac:dyDescent="0.25">
      <c r="C256" s="370"/>
      <c r="E256" s="374"/>
      <c r="F256" s="374"/>
      <c r="G256" s="374"/>
      <c r="H256" s="374"/>
      <c r="I256" s="374"/>
      <c r="L256" s="374"/>
      <c r="M256" s="374"/>
      <c r="Q256" s="374"/>
      <c r="R256" s="374"/>
      <c r="V256" s="374"/>
      <c r="W256" s="374"/>
      <c r="AA256" s="374"/>
    </row>
    <row r="257" spans="3:27" x14ac:dyDescent="0.25">
      <c r="C257" s="370"/>
      <c r="E257" s="374"/>
      <c r="F257" s="374"/>
      <c r="G257" s="374"/>
      <c r="H257" s="374"/>
      <c r="I257" s="374"/>
      <c r="L257" s="374"/>
      <c r="M257" s="374"/>
      <c r="Q257" s="374"/>
      <c r="R257" s="374"/>
      <c r="V257" s="374"/>
      <c r="W257" s="374"/>
      <c r="AA257" s="374"/>
    </row>
    <row r="258" spans="3:27" x14ac:dyDescent="0.25">
      <c r="C258" s="370"/>
      <c r="E258" s="374"/>
      <c r="F258" s="374"/>
      <c r="G258" s="374"/>
      <c r="H258" s="374"/>
      <c r="I258" s="374"/>
      <c r="L258" s="374"/>
      <c r="M258" s="374"/>
      <c r="Q258" s="374"/>
      <c r="R258" s="374"/>
      <c r="V258" s="374"/>
      <c r="W258" s="374"/>
      <c r="AA258" s="374"/>
    </row>
    <row r="259" spans="3:27" x14ac:dyDescent="0.25">
      <c r="C259" s="370"/>
      <c r="E259" s="374"/>
      <c r="F259" s="374"/>
      <c r="G259" s="374"/>
      <c r="H259" s="374"/>
      <c r="I259" s="374"/>
      <c r="L259" s="374"/>
      <c r="M259" s="374"/>
      <c r="Q259" s="374"/>
      <c r="R259" s="374"/>
      <c r="V259" s="374"/>
      <c r="W259" s="374"/>
      <c r="AA259" s="374"/>
    </row>
    <row r="260" spans="3:27" x14ac:dyDescent="0.25">
      <c r="C260" s="370"/>
      <c r="E260" s="374"/>
      <c r="F260" s="374"/>
      <c r="G260" s="374"/>
      <c r="H260" s="374"/>
      <c r="I260" s="374"/>
      <c r="L260" s="374"/>
      <c r="M260" s="374"/>
      <c r="Q260" s="374"/>
      <c r="R260" s="374"/>
      <c r="V260" s="374"/>
      <c r="W260" s="374"/>
      <c r="AA260" s="374"/>
    </row>
    <row r="261" spans="3:27" x14ac:dyDescent="0.25">
      <c r="C261" s="370"/>
      <c r="E261" s="374"/>
      <c r="F261" s="374"/>
      <c r="G261" s="374"/>
      <c r="H261" s="374"/>
      <c r="I261" s="374"/>
      <c r="L261" s="374"/>
      <c r="M261" s="374"/>
      <c r="Q261" s="374"/>
      <c r="R261" s="374"/>
      <c r="V261" s="374"/>
      <c r="W261" s="374"/>
      <c r="AA261" s="374"/>
    </row>
    <row r="262" spans="3:27" x14ac:dyDescent="0.25">
      <c r="C262" s="370"/>
      <c r="E262" s="374"/>
      <c r="F262" s="374"/>
      <c r="G262" s="374"/>
      <c r="H262" s="374"/>
      <c r="I262" s="374"/>
      <c r="L262" s="374"/>
      <c r="M262" s="374"/>
      <c r="Q262" s="374"/>
      <c r="R262" s="374"/>
      <c r="V262" s="374"/>
      <c r="W262" s="374"/>
      <c r="AA262" s="374"/>
    </row>
    <row r="263" spans="3:27" x14ac:dyDescent="0.25">
      <c r="C263" s="370"/>
      <c r="E263" s="374"/>
      <c r="F263" s="374"/>
      <c r="G263" s="374"/>
      <c r="H263" s="374"/>
      <c r="I263" s="374"/>
      <c r="L263" s="374"/>
      <c r="M263" s="374"/>
      <c r="Q263" s="374"/>
      <c r="R263" s="374"/>
      <c r="V263" s="374"/>
      <c r="W263" s="374"/>
      <c r="AA263" s="374"/>
    </row>
    <row r="264" spans="3:27" x14ac:dyDescent="0.25">
      <c r="C264" s="370"/>
      <c r="E264" s="374"/>
      <c r="F264" s="374"/>
      <c r="G264" s="374"/>
      <c r="H264" s="374"/>
      <c r="I264" s="374"/>
      <c r="L264" s="374"/>
      <c r="M264" s="374"/>
      <c r="Q264" s="374"/>
      <c r="R264" s="374"/>
      <c r="V264" s="374"/>
      <c r="W264" s="374"/>
      <c r="AA264" s="374"/>
    </row>
    <row r="265" spans="3:27" x14ac:dyDescent="0.25">
      <c r="C265" s="370"/>
      <c r="E265" s="374"/>
      <c r="F265" s="374"/>
      <c r="G265" s="374"/>
      <c r="H265" s="374"/>
      <c r="I265" s="374"/>
      <c r="L265" s="374"/>
      <c r="M265" s="374"/>
      <c r="Q265" s="374"/>
      <c r="R265" s="374"/>
      <c r="V265" s="374"/>
      <c r="W265" s="374"/>
      <c r="AA265" s="374"/>
    </row>
    <row r="266" spans="3:27" x14ac:dyDescent="0.25">
      <c r="C266" s="370"/>
      <c r="E266" s="374"/>
      <c r="F266" s="374"/>
      <c r="G266" s="374"/>
      <c r="H266" s="374"/>
      <c r="I266" s="374"/>
      <c r="L266" s="374"/>
      <c r="M266" s="374"/>
      <c r="Q266" s="374"/>
      <c r="R266" s="374"/>
      <c r="V266" s="374"/>
      <c r="W266" s="374"/>
      <c r="AA266" s="374"/>
    </row>
    <row r="267" spans="3:27" x14ac:dyDescent="0.25">
      <c r="C267" s="370"/>
      <c r="E267" s="374"/>
      <c r="F267" s="374"/>
      <c r="G267" s="374"/>
      <c r="H267" s="374"/>
      <c r="I267" s="374"/>
      <c r="L267" s="374"/>
      <c r="M267" s="374"/>
      <c r="Q267" s="374"/>
      <c r="R267" s="374"/>
      <c r="V267" s="374"/>
      <c r="W267" s="374"/>
      <c r="AA267" s="374"/>
    </row>
    <row r="268" spans="3:27" x14ac:dyDescent="0.25">
      <c r="C268" s="370"/>
      <c r="E268" s="374"/>
      <c r="F268" s="374"/>
      <c r="G268" s="374"/>
      <c r="H268" s="374"/>
      <c r="I268" s="374"/>
      <c r="L268" s="374"/>
      <c r="M268" s="374"/>
      <c r="Q268" s="374"/>
      <c r="R268" s="374"/>
      <c r="V268" s="374"/>
      <c r="W268" s="374"/>
      <c r="AA268" s="374"/>
    </row>
    <row r="269" spans="3:27" x14ac:dyDescent="0.25">
      <c r="C269" s="370"/>
      <c r="E269" s="374"/>
      <c r="F269" s="374"/>
      <c r="G269" s="374"/>
      <c r="H269" s="374"/>
      <c r="I269" s="374"/>
      <c r="L269" s="374"/>
      <c r="M269" s="374"/>
      <c r="Q269" s="374"/>
      <c r="R269" s="374"/>
      <c r="V269" s="374"/>
      <c r="W269" s="374"/>
      <c r="AA269" s="374"/>
    </row>
    <row r="270" spans="3:27" x14ac:dyDescent="0.25">
      <c r="C270" s="370"/>
      <c r="E270" s="374"/>
      <c r="F270" s="374"/>
      <c r="G270" s="374"/>
      <c r="H270" s="374"/>
      <c r="I270" s="374"/>
      <c r="L270" s="374"/>
      <c r="M270" s="374"/>
      <c r="Q270" s="374"/>
      <c r="R270" s="374"/>
      <c r="V270" s="374"/>
      <c r="W270" s="374"/>
      <c r="AA270" s="374"/>
    </row>
    <row r="271" spans="3:27" x14ac:dyDescent="0.25">
      <c r="C271" s="370"/>
      <c r="E271" s="374"/>
      <c r="F271" s="374"/>
      <c r="G271" s="374"/>
      <c r="H271" s="374"/>
      <c r="I271" s="374"/>
      <c r="L271" s="374"/>
      <c r="M271" s="374"/>
      <c r="Q271" s="374"/>
      <c r="R271" s="374"/>
      <c r="V271" s="374"/>
      <c r="W271" s="374"/>
      <c r="AA271" s="374"/>
    </row>
    <row r="272" spans="3:27" x14ac:dyDescent="0.25">
      <c r="C272" s="370"/>
      <c r="E272" s="374"/>
      <c r="F272" s="374"/>
      <c r="G272" s="374"/>
      <c r="H272" s="374"/>
      <c r="I272" s="374"/>
      <c r="L272" s="374"/>
      <c r="M272" s="374"/>
      <c r="Q272" s="374"/>
      <c r="R272" s="374"/>
      <c r="V272" s="374"/>
      <c r="W272" s="374"/>
      <c r="AA272" s="374"/>
    </row>
    <row r="273" spans="3:27" x14ac:dyDescent="0.25">
      <c r="C273" s="370"/>
      <c r="E273" s="374"/>
      <c r="F273" s="374"/>
      <c r="G273" s="374"/>
      <c r="H273" s="374"/>
      <c r="I273" s="374"/>
      <c r="L273" s="374"/>
      <c r="M273" s="374"/>
      <c r="Q273" s="374"/>
      <c r="R273" s="374"/>
      <c r="V273" s="374"/>
      <c r="W273" s="374"/>
      <c r="AA273" s="374"/>
    </row>
    <row r="274" spans="3:27" x14ac:dyDescent="0.25">
      <c r="C274" s="370"/>
      <c r="E274" s="374"/>
      <c r="F274" s="374"/>
      <c r="G274" s="374"/>
      <c r="H274" s="374"/>
      <c r="I274" s="374"/>
      <c r="L274" s="374"/>
      <c r="M274" s="374"/>
      <c r="Q274" s="374"/>
      <c r="R274" s="374"/>
      <c r="V274" s="374"/>
      <c r="W274" s="374"/>
      <c r="AA274" s="374"/>
    </row>
    <row r="275" spans="3:27" x14ac:dyDescent="0.25">
      <c r="C275" s="370"/>
      <c r="E275" s="374"/>
      <c r="F275" s="374"/>
      <c r="G275" s="374"/>
      <c r="H275" s="374"/>
      <c r="I275" s="374"/>
      <c r="L275" s="374"/>
      <c r="M275" s="374"/>
      <c r="Q275" s="374"/>
      <c r="R275" s="374"/>
      <c r="V275" s="374"/>
      <c r="W275" s="374"/>
      <c r="AA275" s="374"/>
    </row>
    <row r="276" spans="3:27" x14ac:dyDescent="0.25">
      <c r="C276" s="370"/>
      <c r="E276" s="374"/>
      <c r="F276" s="374"/>
      <c r="G276" s="374"/>
      <c r="H276" s="374"/>
      <c r="I276" s="374"/>
      <c r="L276" s="374"/>
      <c r="M276" s="374"/>
      <c r="Q276" s="374"/>
      <c r="R276" s="374"/>
      <c r="V276" s="374"/>
      <c r="W276" s="374"/>
      <c r="AA276" s="374"/>
    </row>
    <row r="277" spans="3:27" x14ac:dyDescent="0.25">
      <c r="C277" s="370"/>
      <c r="E277" s="374"/>
      <c r="F277" s="374"/>
      <c r="G277" s="374"/>
      <c r="H277" s="374"/>
      <c r="I277" s="374"/>
      <c r="L277" s="374"/>
      <c r="M277" s="374"/>
      <c r="Q277" s="374"/>
      <c r="R277" s="374"/>
      <c r="V277" s="374"/>
      <c r="W277" s="374"/>
      <c r="AA277" s="374"/>
    </row>
    <row r="278" spans="3:27" x14ac:dyDescent="0.25">
      <c r="C278" s="370"/>
      <c r="E278" s="374"/>
      <c r="F278" s="374"/>
      <c r="G278" s="374"/>
      <c r="H278" s="374"/>
      <c r="I278" s="374"/>
      <c r="L278" s="374"/>
      <c r="M278" s="374"/>
      <c r="Q278" s="374"/>
      <c r="R278" s="374"/>
      <c r="V278" s="374"/>
      <c r="W278" s="374"/>
      <c r="AA278" s="374"/>
    </row>
    <row r="279" spans="3:27" x14ac:dyDescent="0.25">
      <c r="C279" s="370"/>
      <c r="E279" s="374"/>
      <c r="F279" s="374"/>
      <c r="G279" s="374"/>
      <c r="H279" s="374"/>
      <c r="I279" s="374"/>
      <c r="L279" s="374"/>
      <c r="M279" s="374"/>
      <c r="Q279" s="374"/>
      <c r="R279" s="374"/>
      <c r="V279" s="374"/>
      <c r="W279" s="374"/>
      <c r="AA279" s="374"/>
    </row>
    <row r="280" spans="3:27" x14ac:dyDescent="0.25">
      <c r="C280" s="370"/>
      <c r="E280" s="374"/>
      <c r="F280" s="374"/>
      <c r="G280" s="374"/>
      <c r="H280" s="374"/>
      <c r="I280" s="374"/>
      <c r="L280" s="374"/>
      <c r="M280" s="374"/>
      <c r="Q280" s="374"/>
      <c r="R280" s="374"/>
      <c r="V280" s="374"/>
      <c r="W280" s="374"/>
      <c r="AA280" s="374"/>
    </row>
    <row r="281" spans="3:27" x14ac:dyDescent="0.25">
      <c r="C281" s="370"/>
      <c r="E281" s="374"/>
      <c r="F281" s="374"/>
      <c r="G281" s="374"/>
      <c r="H281" s="374"/>
      <c r="I281" s="374"/>
      <c r="L281" s="374"/>
      <c r="M281" s="374"/>
      <c r="Q281" s="374"/>
      <c r="R281" s="374"/>
      <c r="V281" s="374"/>
      <c r="W281" s="374"/>
      <c r="AA281" s="374"/>
    </row>
    <row r="282" spans="3:27" x14ac:dyDescent="0.25">
      <c r="C282" s="370"/>
      <c r="E282" s="374"/>
      <c r="F282" s="374"/>
      <c r="G282" s="374"/>
      <c r="H282" s="374"/>
      <c r="I282" s="374"/>
      <c r="L282" s="374"/>
      <c r="M282" s="374"/>
      <c r="Q282" s="374"/>
      <c r="R282" s="374"/>
      <c r="V282" s="374"/>
      <c r="W282" s="374"/>
      <c r="AA282" s="374"/>
    </row>
    <row r="283" spans="3:27" x14ac:dyDescent="0.25">
      <c r="C283" s="370"/>
      <c r="E283" s="374"/>
      <c r="F283" s="374"/>
      <c r="G283" s="374"/>
      <c r="H283" s="374"/>
      <c r="I283" s="374"/>
      <c r="L283" s="374"/>
      <c r="M283" s="374"/>
      <c r="Q283" s="374"/>
      <c r="R283" s="374"/>
      <c r="V283" s="374"/>
      <c r="W283" s="374"/>
      <c r="AA283" s="374"/>
    </row>
    <row r="284" spans="3:27" x14ac:dyDescent="0.25">
      <c r="C284" s="370"/>
      <c r="E284" s="374"/>
      <c r="F284" s="374"/>
      <c r="G284" s="374"/>
      <c r="H284" s="374"/>
      <c r="I284" s="374"/>
      <c r="L284" s="374"/>
      <c r="M284" s="374"/>
      <c r="Q284" s="374"/>
      <c r="R284" s="374"/>
      <c r="V284" s="374"/>
      <c r="W284" s="374"/>
      <c r="AA284" s="374"/>
    </row>
    <row r="285" spans="3:27" x14ac:dyDescent="0.25">
      <c r="C285" s="370"/>
      <c r="E285" s="374"/>
      <c r="F285" s="374"/>
      <c r="G285" s="374"/>
      <c r="H285" s="374"/>
      <c r="I285" s="374"/>
      <c r="L285" s="374"/>
      <c r="M285" s="374"/>
      <c r="Q285" s="374"/>
      <c r="R285" s="374"/>
      <c r="V285" s="374"/>
      <c r="W285" s="374"/>
      <c r="AA285" s="374"/>
    </row>
    <row r="286" spans="3:27" x14ac:dyDescent="0.25">
      <c r="C286" s="370"/>
      <c r="E286" s="374"/>
      <c r="F286" s="374"/>
      <c r="G286" s="374"/>
      <c r="H286" s="374"/>
      <c r="I286" s="374"/>
      <c r="L286" s="374"/>
      <c r="M286" s="374"/>
      <c r="Q286" s="374"/>
      <c r="R286" s="374"/>
      <c r="V286" s="374"/>
      <c r="W286" s="374"/>
      <c r="AA286" s="374"/>
    </row>
    <row r="287" spans="3:27" x14ac:dyDescent="0.25">
      <c r="C287" s="370"/>
      <c r="E287" s="374"/>
      <c r="F287" s="374"/>
      <c r="G287" s="374"/>
      <c r="H287" s="374"/>
      <c r="I287" s="374"/>
      <c r="L287" s="374"/>
      <c r="M287" s="374"/>
      <c r="Q287" s="374"/>
      <c r="R287" s="374"/>
      <c r="V287" s="374"/>
      <c r="W287" s="374"/>
      <c r="AA287" s="374"/>
    </row>
    <row r="288" spans="3:27" x14ac:dyDescent="0.25">
      <c r="C288" s="370"/>
      <c r="E288" s="374"/>
      <c r="F288" s="374"/>
      <c r="G288" s="374"/>
      <c r="H288" s="374"/>
      <c r="I288" s="374"/>
      <c r="L288" s="374"/>
      <c r="M288" s="374"/>
      <c r="Q288" s="374"/>
      <c r="R288" s="374"/>
      <c r="V288" s="374"/>
      <c r="W288" s="374"/>
      <c r="AA288" s="374"/>
    </row>
    <row r="289" spans="3:27" x14ac:dyDescent="0.25">
      <c r="C289" s="370"/>
      <c r="E289" s="374"/>
      <c r="F289" s="374"/>
      <c r="G289" s="374"/>
      <c r="H289" s="374"/>
      <c r="I289" s="374"/>
      <c r="L289" s="374"/>
      <c r="M289" s="374"/>
      <c r="Q289" s="374"/>
      <c r="R289" s="374"/>
      <c r="V289" s="374"/>
      <c r="W289" s="374"/>
      <c r="AA289" s="374"/>
    </row>
    <row r="290" spans="3:27" x14ac:dyDescent="0.25">
      <c r="C290" s="370"/>
      <c r="E290" s="374"/>
      <c r="F290" s="374"/>
      <c r="G290" s="374"/>
      <c r="H290" s="374"/>
      <c r="I290" s="374"/>
      <c r="L290" s="374"/>
      <c r="M290" s="374"/>
      <c r="Q290" s="374"/>
      <c r="R290" s="374"/>
      <c r="V290" s="374"/>
      <c r="W290" s="374"/>
      <c r="AA290" s="374"/>
    </row>
    <row r="291" spans="3:27" x14ac:dyDescent="0.25">
      <c r="C291" s="370"/>
      <c r="E291" s="374"/>
      <c r="F291" s="374"/>
      <c r="G291" s="374"/>
      <c r="H291" s="374"/>
      <c r="I291" s="374"/>
      <c r="L291" s="374"/>
      <c r="M291" s="374"/>
      <c r="Q291" s="374"/>
      <c r="R291" s="374"/>
      <c r="V291" s="374"/>
      <c r="W291" s="374"/>
      <c r="AA291" s="374"/>
    </row>
    <row r="292" spans="3:27" x14ac:dyDescent="0.25">
      <c r="C292" s="370"/>
      <c r="E292" s="374"/>
      <c r="F292" s="374"/>
      <c r="G292" s="374"/>
      <c r="H292" s="374"/>
      <c r="I292" s="374"/>
      <c r="L292" s="374"/>
      <c r="M292" s="374"/>
      <c r="Q292" s="374"/>
      <c r="R292" s="374"/>
      <c r="V292" s="374"/>
      <c r="W292" s="374"/>
      <c r="AA292" s="374"/>
    </row>
    <row r="293" spans="3:27" x14ac:dyDescent="0.25">
      <c r="C293" s="370"/>
      <c r="E293" s="374"/>
      <c r="F293" s="374"/>
      <c r="G293" s="374"/>
      <c r="H293" s="374"/>
      <c r="I293" s="374"/>
      <c r="L293" s="374"/>
      <c r="M293" s="374"/>
      <c r="Q293" s="374"/>
      <c r="R293" s="374"/>
      <c r="V293" s="374"/>
      <c r="W293" s="374"/>
      <c r="AA293" s="374"/>
    </row>
    <row r="294" spans="3:27" x14ac:dyDescent="0.25">
      <c r="C294" s="370"/>
      <c r="E294" s="374"/>
      <c r="F294" s="374"/>
      <c r="G294" s="374"/>
      <c r="H294" s="374"/>
      <c r="I294" s="374"/>
      <c r="L294" s="374"/>
      <c r="M294" s="374"/>
      <c r="Q294" s="374"/>
      <c r="R294" s="374"/>
      <c r="V294" s="374"/>
      <c r="W294" s="374"/>
      <c r="AA294" s="374"/>
    </row>
    <row r="295" spans="3:27" x14ac:dyDescent="0.25">
      <c r="C295" s="370"/>
      <c r="E295" s="374"/>
      <c r="F295" s="374"/>
      <c r="G295" s="374"/>
      <c r="H295" s="374"/>
      <c r="I295" s="374"/>
      <c r="L295" s="374"/>
      <c r="M295" s="374"/>
      <c r="Q295" s="374"/>
      <c r="R295" s="374"/>
      <c r="V295" s="374"/>
      <c r="W295" s="374"/>
      <c r="AA295" s="374"/>
    </row>
    <row r="296" spans="3:27" x14ac:dyDescent="0.25">
      <c r="C296" s="370"/>
      <c r="E296" s="374"/>
      <c r="F296" s="374"/>
      <c r="G296" s="374"/>
      <c r="H296" s="374"/>
      <c r="I296" s="374"/>
      <c r="L296" s="374"/>
      <c r="M296" s="374"/>
      <c r="Q296" s="374"/>
      <c r="R296" s="374"/>
      <c r="V296" s="374"/>
      <c r="W296" s="374"/>
      <c r="AA296" s="374"/>
    </row>
    <row r="297" spans="3:27" x14ac:dyDescent="0.25">
      <c r="C297" s="370"/>
      <c r="E297" s="374"/>
      <c r="F297" s="374"/>
      <c r="G297" s="374"/>
      <c r="H297" s="374"/>
      <c r="I297" s="374"/>
      <c r="L297" s="374"/>
      <c r="M297" s="374"/>
      <c r="Q297" s="374"/>
      <c r="R297" s="374"/>
      <c r="V297" s="374"/>
      <c r="W297" s="374"/>
      <c r="AA297" s="374"/>
    </row>
    <row r="298" spans="3:27" x14ac:dyDescent="0.25">
      <c r="C298" s="370"/>
      <c r="E298" s="374"/>
      <c r="F298" s="374"/>
      <c r="G298" s="374"/>
      <c r="H298" s="374"/>
      <c r="I298" s="374"/>
      <c r="L298" s="374"/>
      <c r="M298" s="374"/>
      <c r="Q298" s="374"/>
      <c r="R298" s="374"/>
      <c r="V298" s="374"/>
      <c r="W298" s="374"/>
      <c r="AA298" s="374"/>
    </row>
    <row r="299" spans="3:27" x14ac:dyDescent="0.25">
      <c r="C299" s="370"/>
      <c r="E299" s="374"/>
      <c r="F299" s="374"/>
      <c r="G299" s="374"/>
      <c r="H299" s="374"/>
      <c r="I299" s="374"/>
      <c r="L299" s="374"/>
      <c r="M299" s="374"/>
      <c r="Q299" s="374"/>
      <c r="R299" s="374"/>
      <c r="V299" s="374"/>
      <c r="W299" s="374"/>
      <c r="AA299" s="374"/>
    </row>
    <row r="300" spans="3:27" x14ac:dyDescent="0.25">
      <c r="C300" s="370"/>
      <c r="E300" s="374"/>
      <c r="F300" s="374"/>
      <c r="G300" s="374"/>
      <c r="H300" s="374"/>
      <c r="I300" s="374"/>
      <c r="L300" s="374"/>
      <c r="M300" s="374"/>
      <c r="Q300" s="374"/>
      <c r="R300" s="374"/>
      <c r="V300" s="374"/>
      <c r="W300" s="374"/>
      <c r="AA300" s="374"/>
    </row>
    <row r="301" spans="3:27" x14ac:dyDescent="0.25">
      <c r="C301" s="370"/>
      <c r="E301" s="374"/>
      <c r="F301" s="374"/>
      <c r="G301" s="374"/>
      <c r="H301" s="374"/>
      <c r="I301" s="374"/>
      <c r="L301" s="374"/>
      <c r="M301" s="374"/>
      <c r="Q301" s="374"/>
      <c r="R301" s="374"/>
      <c r="V301" s="374"/>
      <c r="W301" s="374"/>
      <c r="AA301" s="374"/>
    </row>
    <row r="302" spans="3:27" x14ac:dyDescent="0.25">
      <c r="C302" s="370"/>
      <c r="E302" s="374"/>
      <c r="F302" s="374"/>
      <c r="G302" s="374"/>
      <c r="H302" s="374"/>
      <c r="I302" s="374"/>
      <c r="L302" s="374"/>
      <c r="M302" s="374"/>
      <c r="Q302" s="374"/>
      <c r="R302" s="374"/>
      <c r="V302" s="374"/>
      <c r="W302" s="374"/>
      <c r="AA302" s="374"/>
    </row>
    <row r="303" spans="3:27" x14ac:dyDescent="0.25">
      <c r="C303" s="370"/>
      <c r="E303" s="374"/>
      <c r="F303" s="374"/>
      <c r="G303" s="374"/>
      <c r="H303" s="374"/>
      <c r="I303" s="374"/>
      <c r="L303" s="374"/>
      <c r="M303" s="374"/>
      <c r="Q303" s="374"/>
      <c r="R303" s="374"/>
      <c r="V303" s="374"/>
      <c r="W303" s="374"/>
      <c r="AA303" s="374"/>
    </row>
    <row r="304" spans="3:27" x14ac:dyDescent="0.25">
      <c r="C304" s="370"/>
      <c r="E304" s="374"/>
      <c r="F304" s="374"/>
      <c r="G304" s="374"/>
      <c r="H304" s="374"/>
      <c r="I304" s="374"/>
      <c r="L304" s="374"/>
      <c r="M304" s="374"/>
      <c r="Q304" s="374"/>
      <c r="R304" s="374"/>
      <c r="V304" s="374"/>
      <c r="W304" s="374"/>
      <c r="AA304" s="374"/>
    </row>
    <row r="305" spans="3:27" x14ac:dyDescent="0.25">
      <c r="C305" s="370"/>
      <c r="E305" s="374"/>
      <c r="F305" s="374"/>
      <c r="G305" s="374"/>
      <c r="H305" s="374"/>
      <c r="I305" s="374"/>
      <c r="L305" s="374"/>
      <c r="M305" s="374"/>
      <c r="Q305" s="374"/>
      <c r="R305" s="374"/>
      <c r="V305" s="374"/>
      <c r="W305" s="374"/>
      <c r="AA305" s="374"/>
    </row>
    <row r="306" spans="3:27" x14ac:dyDescent="0.25">
      <c r="C306" s="370"/>
      <c r="E306" s="374"/>
      <c r="F306" s="374"/>
      <c r="G306" s="374"/>
      <c r="H306" s="374"/>
      <c r="I306" s="374"/>
      <c r="L306" s="374"/>
      <c r="M306" s="374"/>
      <c r="Q306" s="374"/>
      <c r="R306" s="374"/>
      <c r="V306" s="374"/>
      <c r="W306" s="374"/>
      <c r="AA306" s="374"/>
    </row>
    <row r="307" spans="3:27" x14ac:dyDescent="0.25">
      <c r="C307" s="370"/>
      <c r="E307" s="374"/>
      <c r="F307" s="374"/>
      <c r="G307" s="374"/>
      <c r="H307" s="374"/>
      <c r="I307" s="374"/>
      <c r="L307" s="374"/>
      <c r="M307" s="374"/>
      <c r="Q307" s="374"/>
      <c r="R307" s="374"/>
      <c r="V307" s="374"/>
      <c r="W307" s="374"/>
      <c r="AA307" s="374"/>
    </row>
    <row r="308" spans="3:27" x14ac:dyDescent="0.25">
      <c r="C308" s="370"/>
      <c r="E308" s="374"/>
      <c r="F308" s="374"/>
      <c r="G308" s="374"/>
      <c r="H308" s="374"/>
      <c r="I308" s="374"/>
      <c r="L308" s="374"/>
      <c r="M308" s="374"/>
      <c r="Q308" s="374"/>
      <c r="R308" s="374"/>
      <c r="V308" s="374"/>
      <c r="W308" s="374"/>
      <c r="AA308" s="374"/>
    </row>
    <row r="309" spans="3:27" x14ac:dyDescent="0.25">
      <c r="C309" s="370"/>
      <c r="E309" s="374"/>
      <c r="F309" s="374"/>
      <c r="G309" s="374"/>
      <c r="H309" s="374"/>
      <c r="I309" s="374"/>
      <c r="L309" s="374"/>
      <c r="M309" s="374"/>
      <c r="Q309" s="374"/>
      <c r="R309" s="374"/>
      <c r="V309" s="374"/>
      <c r="W309" s="374"/>
      <c r="AA309" s="374"/>
    </row>
    <row r="310" spans="3:27" x14ac:dyDescent="0.25">
      <c r="C310" s="370"/>
      <c r="E310" s="374"/>
      <c r="F310" s="374"/>
      <c r="G310" s="374"/>
      <c r="H310" s="374"/>
      <c r="I310" s="374"/>
      <c r="L310" s="374"/>
      <c r="M310" s="374"/>
      <c r="Q310" s="374"/>
      <c r="R310" s="374"/>
      <c r="V310" s="374"/>
      <c r="W310" s="374"/>
      <c r="AA310" s="374"/>
    </row>
    <row r="311" spans="3:27" x14ac:dyDescent="0.25">
      <c r="C311" s="370"/>
      <c r="E311" s="374"/>
      <c r="F311" s="374"/>
      <c r="G311" s="374"/>
      <c r="H311" s="374"/>
      <c r="I311" s="374"/>
      <c r="L311" s="374"/>
      <c r="M311" s="374"/>
      <c r="Q311" s="374"/>
      <c r="R311" s="374"/>
      <c r="V311" s="374"/>
      <c r="W311" s="374"/>
      <c r="AA311" s="374"/>
    </row>
    <row r="312" spans="3:27" x14ac:dyDescent="0.25">
      <c r="C312" s="370"/>
      <c r="E312" s="374"/>
      <c r="F312" s="374"/>
      <c r="G312" s="374"/>
      <c r="H312" s="374"/>
      <c r="I312" s="374"/>
      <c r="L312" s="374"/>
      <c r="M312" s="374"/>
      <c r="Q312" s="374"/>
      <c r="R312" s="374"/>
      <c r="V312" s="374"/>
      <c r="W312" s="374"/>
      <c r="AA312" s="374"/>
    </row>
    <row r="313" spans="3:27" x14ac:dyDescent="0.25">
      <c r="C313" s="370"/>
      <c r="E313" s="374"/>
      <c r="F313" s="374"/>
      <c r="G313" s="374"/>
      <c r="H313" s="374"/>
      <c r="I313" s="374"/>
      <c r="L313" s="374"/>
      <c r="M313" s="374"/>
      <c r="Q313" s="374"/>
      <c r="R313" s="374"/>
      <c r="V313" s="374"/>
      <c r="W313" s="374"/>
      <c r="AA313" s="374"/>
    </row>
    <row r="314" spans="3:27" x14ac:dyDescent="0.25">
      <c r="C314" s="370"/>
      <c r="E314" s="374"/>
      <c r="F314" s="374"/>
      <c r="G314" s="374"/>
      <c r="H314" s="374"/>
      <c r="I314" s="374"/>
      <c r="L314" s="374"/>
      <c r="M314" s="374"/>
      <c r="Q314" s="374"/>
      <c r="R314" s="374"/>
      <c r="V314" s="374"/>
      <c r="W314" s="374"/>
      <c r="AA314" s="374"/>
    </row>
    <row r="315" spans="3:27" x14ac:dyDescent="0.25">
      <c r="C315" s="370"/>
      <c r="E315" s="374"/>
      <c r="F315" s="374"/>
      <c r="G315" s="374"/>
      <c r="H315" s="374"/>
      <c r="I315" s="374"/>
      <c r="L315" s="374"/>
      <c r="M315" s="374"/>
      <c r="Q315" s="374"/>
      <c r="R315" s="374"/>
      <c r="V315" s="374"/>
      <c r="W315" s="374"/>
      <c r="AA315" s="374"/>
    </row>
    <row r="316" spans="3:27" x14ac:dyDescent="0.25">
      <c r="C316" s="370"/>
      <c r="E316" s="374"/>
      <c r="F316" s="374"/>
      <c r="G316" s="374"/>
      <c r="H316" s="374"/>
      <c r="I316" s="374"/>
      <c r="L316" s="374"/>
      <c r="M316" s="374"/>
      <c r="Q316" s="374"/>
      <c r="R316" s="374"/>
      <c r="V316" s="374"/>
      <c r="W316" s="374"/>
      <c r="AA316" s="374"/>
    </row>
    <row r="317" spans="3:27" x14ac:dyDescent="0.25">
      <c r="C317" s="370"/>
      <c r="E317" s="374"/>
      <c r="F317" s="374"/>
      <c r="G317" s="374"/>
      <c r="H317" s="374"/>
      <c r="I317" s="374"/>
      <c r="L317" s="374"/>
      <c r="M317" s="374"/>
      <c r="Q317" s="374"/>
      <c r="R317" s="374"/>
      <c r="V317" s="374"/>
      <c r="W317" s="374"/>
      <c r="AA317" s="374"/>
    </row>
    <row r="318" spans="3:27" x14ac:dyDescent="0.25">
      <c r="C318" s="370"/>
      <c r="E318" s="374"/>
      <c r="F318" s="374"/>
      <c r="G318" s="374"/>
      <c r="H318" s="374"/>
      <c r="I318" s="374"/>
      <c r="L318" s="374"/>
      <c r="M318" s="374"/>
      <c r="Q318" s="374"/>
      <c r="R318" s="374"/>
      <c r="V318" s="374"/>
      <c r="W318" s="374"/>
      <c r="AA318" s="374"/>
    </row>
    <row r="319" spans="3:27" x14ac:dyDescent="0.25">
      <c r="C319" s="370"/>
      <c r="E319" s="374"/>
      <c r="F319" s="374"/>
      <c r="G319" s="374"/>
      <c r="H319" s="374"/>
      <c r="I319" s="374"/>
      <c r="L319" s="374"/>
      <c r="M319" s="374"/>
      <c r="Q319" s="374"/>
      <c r="R319" s="374"/>
      <c r="V319" s="374"/>
      <c r="W319" s="374"/>
      <c r="AA319" s="374"/>
    </row>
    <row r="320" spans="3:27" x14ac:dyDescent="0.25">
      <c r="C320" s="370"/>
      <c r="E320" s="374"/>
      <c r="F320" s="374"/>
      <c r="G320" s="374"/>
      <c r="H320" s="374"/>
      <c r="I320" s="374"/>
      <c r="L320" s="374"/>
      <c r="M320" s="374"/>
      <c r="Q320" s="374"/>
      <c r="R320" s="374"/>
      <c r="V320" s="374"/>
      <c r="W320" s="374"/>
      <c r="AA320" s="374"/>
    </row>
    <row r="321" spans="3:27" x14ac:dyDescent="0.25">
      <c r="C321" s="370"/>
      <c r="E321" s="374"/>
      <c r="F321" s="374"/>
      <c r="G321" s="374"/>
      <c r="H321" s="374"/>
      <c r="I321" s="374"/>
      <c r="L321" s="374"/>
      <c r="M321" s="374"/>
      <c r="Q321" s="374"/>
      <c r="R321" s="374"/>
      <c r="V321" s="374"/>
      <c r="W321" s="374"/>
      <c r="AA321" s="374"/>
    </row>
    <row r="322" spans="3:27" x14ac:dyDescent="0.25">
      <c r="C322" s="370"/>
      <c r="E322" s="374"/>
      <c r="F322" s="374"/>
      <c r="G322" s="374"/>
      <c r="H322" s="374"/>
      <c r="I322" s="374"/>
      <c r="L322" s="374"/>
      <c r="M322" s="374"/>
      <c r="Q322" s="374"/>
      <c r="R322" s="374"/>
      <c r="V322" s="374"/>
      <c r="W322" s="374"/>
      <c r="AA322" s="374"/>
    </row>
    <row r="323" spans="3:27" x14ac:dyDescent="0.25">
      <c r="C323" s="370"/>
      <c r="E323" s="374"/>
      <c r="F323" s="374"/>
      <c r="G323" s="374"/>
      <c r="H323" s="374"/>
      <c r="I323" s="374"/>
      <c r="L323" s="374"/>
      <c r="M323" s="374"/>
      <c r="Q323" s="374"/>
      <c r="R323" s="374"/>
      <c r="V323" s="374"/>
      <c r="W323" s="374"/>
      <c r="AA323" s="374"/>
    </row>
    <row r="324" spans="3:27" x14ac:dyDescent="0.25">
      <c r="C324" s="370"/>
      <c r="E324" s="374"/>
      <c r="F324" s="374"/>
      <c r="G324" s="374"/>
      <c r="H324" s="374"/>
      <c r="I324" s="374"/>
      <c r="L324" s="374"/>
      <c r="M324" s="374"/>
      <c r="Q324" s="374"/>
      <c r="R324" s="374"/>
      <c r="V324" s="374"/>
      <c r="W324" s="374"/>
      <c r="AA324" s="374"/>
    </row>
    <row r="325" spans="3:27" x14ac:dyDescent="0.25">
      <c r="C325" s="370"/>
      <c r="E325" s="374"/>
      <c r="F325" s="374"/>
      <c r="G325" s="374"/>
      <c r="H325" s="374"/>
      <c r="I325" s="374"/>
      <c r="L325" s="374"/>
      <c r="M325" s="374"/>
      <c r="Q325" s="374"/>
      <c r="R325" s="374"/>
      <c r="V325" s="374"/>
      <c r="W325" s="374"/>
      <c r="AA325" s="374"/>
    </row>
    <row r="326" spans="3:27" x14ac:dyDescent="0.25">
      <c r="C326" s="370"/>
      <c r="E326" s="374"/>
      <c r="F326" s="374"/>
      <c r="G326" s="374"/>
      <c r="H326" s="374"/>
      <c r="I326" s="374"/>
      <c r="L326" s="374"/>
      <c r="M326" s="374"/>
      <c r="Q326" s="374"/>
      <c r="R326" s="374"/>
      <c r="V326" s="374"/>
      <c r="W326" s="374"/>
      <c r="AA326" s="374"/>
    </row>
    <row r="327" spans="3:27" x14ac:dyDescent="0.25">
      <c r="C327" s="370"/>
      <c r="E327" s="374"/>
      <c r="F327" s="374"/>
      <c r="G327" s="374"/>
      <c r="H327" s="374"/>
      <c r="I327" s="374"/>
      <c r="L327" s="374"/>
      <c r="M327" s="374"/>
      <c r="Q327" s="374"/>
      <c r="R327" s="374"/>
      <c r="V327" s="374"/>
      <c r="W327" s="374"/>
      <c r="AA327" s="374"/>
    </row>
    <row r="328" spans="3:27" x14ac:dyDescent="0.25">
      <c r="C328" s="370"/>
      <c r="E328" s="374"/>
      <c r="F328" s="374"/>
      <c r="G328" s="374"/>
      <c r="H328" s="374"/>
      <c r="I328" s="374"/>
      <c r="L328" s="374"/>
      <c r="M328" s="374"/>
      <c r="Q328" s="374"/>
      <c r="R328" s="374"/>
      <c r="V328" s="374"/>
      <c r="W328" s="374"/>
      <c r="AA328" s="374"/>
    </row>
    <row r="329" spans="3:27" x14ac:dyDescent="0.25">
      <c r="C329" s="370"/>
      <c r="E329" s="374"/>
      <c r="F329" s="374"/>
      <c r="G329" s="374"/>
      <c r="H329" s="374"/>
      <c r="I329" s="374"/>
      <c r="L329" s="374"/>
      <c r="M329" s="374"/>
      <c r="Q329" s="374"/>
      <c r="R329" s="374"/>
      <c r="V329" s="374"/>
      <c r="W329" s="374"/>
      <c r="AA329" s="374"/>
    </row>
    <row r="330" spans="3:27" x14ac:dyDescent="0.25">
      <c r="C330" s="370"/>
      <c r="E330" s="374"/>
      <c r="F330" s="374"/>
      <c r="G330" s="374"/>
      <c r="H330" s="374"/>
      <c r="I330" s="374"/>
      <c r="L330" s="374"/>
      <c r="M330" s="374"/>
      <c r="Q330" s="374"/>
      <c r="R330" s="374"/>
      <c r="V330" s="374"/>
      <c r="W330" s="374"/>
      <c r="AA330" s="374"/>
    </row>
    <row r="331" spans="3:27" x14ac:dyDescent="0.25">
      <c r="C331" s="370"/>
      <c r="E331" s="374"/>
      <c r="F331" s="374"/>
      <c r="G331" s="374"/>
      <c r="H331" s="374"/>
      <c r="I331" s="374"/>
      <c r="L331" s="374"/>
      <c r="M331" s="374"/>
      <c r="Q331" s="374"/>
      <c r="R331" s="374"/>
      <c r="V331" s="374"/>
      <c r="W331" s="374"/>
      <c r="AA331" s="374"/>
    </row>
    <row r="332" spans="3:27" x14ac:dyDescent="0.25">
      <c r="C332" s="370"/>
      <c r="E332" s="374"/>
      <c r="F332" s="374"/>
      <c r="G332" s="374"/>
      <c r="H332" s="374"/>
      <c r="I332" s="374"/>
      <c r="L332" s="374"/>
      <c r="M332" s="374"/>
      <c r="Q332" s="374"/>
      <c r="R332" s="374"/>
      <c r="V332" s="374"/>
      <c r="W332" s="374"/>
      <c r="AA332" s="374"/>
    </row>
    <row r="333" spans="3:27" x14ac:dyDescent="0.25">
      <c r="C333" s="370"/>
      <c r="E333" s="374"/>
      <c r="F333" s="374"/>
      <c r="G333" s="374"/>
      <c r="H333" s="374"/>
      <c r="I333" s="374"/>
      <c r="L333" s="374"/>
      <c r="M333" s="374"/>
      <c r="Q333" s="374"/>
      <c r="R333" s="374"/>
      <c r="V333" s="374"/>
      <c r="W333" s="374"/>
      <c r="AA333" s="374"/>
    </row>
    <row r="334" spans="3:27" x14ac:dyDescent="0.25">
      <c r="C334" s="370"/>
      <c r="E334" s="374"/>
      <c r="F334" s="374"/>
      <c r="G334" s="374"/>
      <c r="H334" s="374"/>
      <c r="I334" s="374"/>
      <c r="L334" s="374"/>
      <c r="M334" s="374"/>
      <c r="Q334" s="374"/>
      <c r="R334" s="374"/>
      <c r="V334" s="374"/>
      <c r="W334" s="374"/>
      <c r="AA334" s="374"/>
    </row>
    <row r="335" spans="3:27" x14ac:dyDescent="0.25">
      <c r="C335" s="370"/>
      <c r="E335" s="374"/>
      <c r="F335" s="374"/>
      <c r="G335" s="374"/>
      <c r="H335" s="374"/>
      <c r="I335" s="374"/>
      <c r="L335" s="374"/>
      <c r="M335" s="374"/>
      <c r="Q335" s="374"/>
      <c r="R335" s="374"/>
      <c r="V335" s="374"/>
      <c r="W335" s="374"/>
      <c r="AA335" s="374"/>
    </row>
    <row r="336" spans="3:27" x14ac:dyDescent="0.25">
      <c r="C336" s="370"/>
      <c r="E336" s="374"/>
      <c r="F336" s="374"/>
      <c r="G336" s="374"/>
      <c r="H336" s="374"/>
      <c r="I336" s="374"/>
      <c r="L336" s="374"/>
      <c r="M336" s="374"/>
      <c r="Q336" s="374"/>
      <c r="R336" s="374"/>
      <c r="V336" s="374"/>
      <c r="W336" s="374"/>
      <c r="AA336" s="374"/>
    </row>
    <row r="337" spans="3:27" x14ac:dyDescent="0.25">
      <c r="C337" s="370"/>
      <c r="E337" s="374"/>
      <c r="F337" s="374"/>
      <c r="G337" s="374"/>
      <c r="H337" s="374"/>
      <c r="I337" s="374"/>
      <c r="L337" s="374"/>
      <c r="M337" s="374"/>
      <c r="Q337" s="374"/>
      <c r="R337" s="374"/>
      <c r="V337" s="374"/>
      <c r="W337" s="374"/>
      <c r="AA337" s="374"/>
    </row>
    <row r="338" spans="3:27" x14ac:dyDescent="0.25">
      <c r="C338" s="370"/>
      <c r="E338" s="374"/>
      <c r="F338" s="374"/>
      <c r="G338" s="374"/>
      <c r="H338" s="374"/>
      <c r="I338" s="374"/>
      <c r="L338" s="374"/>
      <c r="M338" s="374"/>
      <c r="Q338" s="374"/>
      <c r="R338" s="374"/>
      <c r="V338" s="374"/>
      <c r="W338" s="374"/>
      <c r="AA338" s="374"/>
    </row>
    <row r="339" spans="3:27" x14ac:dyDescent="0.25">
      <c r="C339" s="370"/>
      <c r="E339" s="374"/>
      <c r="F339" s="374"/>
      <c r="G339" s="374"/>
      <c r="H339" s="374"/>
      <c r="I339" s="374"/>
      <c r="L339" s="374"/>
      <c r="M339" s="374"/>
      <c r="Q339" s="374"/>
      <c r="R339" s="374"/>
      <c r="V339" s="374"/>
      <c r="W339" s="374"/>
      <c r="AA339" s="374"/>
    </row>
    <row r="340" spans="3:27" x14ac:dyDescent="0.25">
      <c r="C340" s="370"/>
      <c r="E340" s="374"/>
      <c r="F340" s="374"/>
      <c r="G340" s="374"/>
      <c r="H340" s="374"/>
      <c r="I340" s="374"/>
      <c r="L340" s="374"/>
      <c r="M340" s="374"/>
      <c r="Q340" s="374"/>
      <c r="R340" s="374"/>
      <c r="V340" s="374"/>
      <c r="W340" s="374"/>
      <c r="AA340" s="374"/>
    </row>
    <row r="341" spans="3:27" x14ac:dyDescent="0.25">
      <c r="C341" s="370"/>
      <c r="E341" s="374"/>
      <c r="F341" s="374"/>
      <c r="G341" s="374"/>
      <c r="H341" s="374"/>
      <c r="I341" s="374"/>
      <c r="L341" s="374"/>
      <c r="M341" s="374"/>
      <c r="Q341" s="374"/>
      <c r="R341" s="374"/>
      <c r="V341" s="374"/>
      <c r="W341" s="374"/>
      <c r="AA341" s="374"/>
    </row>
    <row r="342" spans="3:27" x14ac:dyDescent="0.25">
      <c r="C342" s="370"/>
      <c r="E342" s="374"/>
      <c r="F342" s="374"/>
      <c r="G342" s="374"/>
      <c r="H342" s="374"/>
      <c r="I342" s="374"/>
      <c r="L342" s="374"/>
      <c r="M342" s="374"/>
      <c r="Q342" s="374"/>
      <c r="R342" s="374"/>
      <c r="V342" s="374"/>
      <c r="W342" s="374"/>
      <c r="AA342" s="374"/>
    </row>
    <row r="343" spans="3:27" x14ac:dyDescent="0.25">
      <c r="C343" s="370"/>
      <c r="E343" s="374"/>
      <c r="F343" s="374"/>
      <c r="G343" s="374"/>
      <c r="H343" s="374"/>
      <c r="I343" s="374"/>
      <c r="L343" s="374"/>
      <c r="M343" s="374"/>
      <c r="Q343" s="374"/>
      <c r="R343" s="374"/>
      <c r="V343" s="374"/>
      <c r="W343" s="374"/>
      <c r="AA343" s="374"/>
    </row>
    <row r="344" spans="3:27" x14ac:dyDescent="0.25">
      <c r="C344" s="370"/>
      <c r="E344" s="374"/>
      <c r="F344" s="374"/>
      <c r="G344" s="374"/>
      <c r="H344" s="374"/>
      <c r="I344" s="374"/>
      <c r="L344" s="374"/>
      <c r="M344" s="374"/>
      <c r="Q344" s="374"/>
      <c r="R344" s="374"/>
      <c r="V344" s="374"/>
      <c r="W344" s="374"/>
      <c r="AA344" s="374"/>
    </row>
    <row r="345" spans="3:27" x14ac:dyDescent="0.25">
      <c r="C345" s="370"/>
      <c r="E345" s="374"/>
      <c r="F345" s="374"/>
      <c r="G345" s="374"/>
      <c r="H345" s="374"/>
      <c r="I345" s="374"/>
      <c r="L345" s="374"/>
      <c r="M345" s="374"/>
      <c r="Q345" s="374"/>
      <c r="R345" s="374"/>
      <c r="V345" s="374"/>
      <c r="W345" s="374"/>
      <c r="AA345" s="374"/>
    </row>
    <row r="346" spans="3:27" x14ac:dyDescent="0.25">
      <c r="C346" s="370"/>
      <c r="E346" s="374"/>
      <c r="F346" s="374"/>
      <c r="G346" s="374"/>
      <c r="H346" s="374"/>
      <c r="I346" s="374"/>
      <c r="L346" s="374"/>
      <c r="M346" s="374"/>
      <c r="Q346" s="374"/>
      <c r="R346" s="374"/>
      <c r="V346" s="374"/>
      <c r="W346" s="374"/>
      <c r="AA346" s="374"/>
    </row>
    <row r="347" spans="3:27" x14ac:dyDescent="0.25">
      <c r="C347" s="370"/>
      <c r="E347" s="374"/>
      <c r="F347" s="374"/>
      <c r="G347" s="374"/>
      <c r="H347" s="374"/>
      <c r="I347" s="374"/>
      <c r="L347" s="374"/>
      <c r="M347" s="374"/>
      <c r="Q347" s="374"/>
      <c r="R347" s="374"/>
      <c r="V347" s="374"/>
      <c r="W347" s="374"/>
      <c r="AA347" s="374"/>
    </row>
    <row r="348" spans="3:27" x14ac:dyDescent="0.25">
      <c r="C348" s="370"/>
      <c r="E348" s="374"/>
      <c r="F348" s="374"/>
      <c r="G348" s="374"/>
      <c r="H348" s="374"/>
      <c r="I348" s="374"/>
      <c r="L348" s="374"/>
      <c r="M348" s="374"/>
      <c r="Q348" s="374"/>
      <c r="R348" s="374"/>
      <c r="V348" s="374"/>
      <c r="W348" s="374"/>
      <c r="AA348" s="374"/>
    </row>
    <row r="349" spans="3:27" x14ac:dyDescent="0.25">
      <c r="C349" s="370"/>
      <c r="E349" s="374"/>
      <c r="F349" s="374"/>
      <c r="G349" s="374"/>
      <c r="H349" s="374"/>
      <c r="I349" s="374"/>
      <c r="L349" s="374"/>
      <c r="M349" s="374"/>
      <c r="Q349" s="374"/>
      <c r="R349" s="374"/>
      <c r="V349" s="374"/>
      <c r="W349" s="374"/>
      <c r="AA349" s="374"/>
    </row>
    <row r="350" spans="3:27" x14ac:dyDescent="0.25">
      <c r="C350" s="370"/>
      <c r="E350" s="374"/>
      <c r="F350" s="374"/>
      <c r="G350" s="374"/>
      <c r="H350" s="374"/>
      <c r="I350" s="374"/>
      <c r="L350" s="374"/>
      <c r="M350" s="374"/>
      <c r="Q350" s="374"/>
      <c r="R350" s="374"/>
      <c r="V350" s="374"/>
      <c r="W350" s="374"/>
      <c r="AA350" s="374"/>
    </row>
    <row r="351" spans="3:27" x14ac:dyDescent="0.25">
      <c r="C351" s="370"/>
      <c r="E351" s="374"/>
      <c r="F351" s="374"/>
      <c r="G351" s="374"/>
      <c r="H351" s="374"/>
      <c r="I351" s="374"/>
      <c r="L351" s="374"/>
      <c r="M351" s="374"/>
      <c r="Q351" s="374"/>
      <c r="R351" s="374"/>
      <c r="V351" s="374"/>
      <c r="W351" s="374"/>
      <c r="AA351" s="374"/>
    </row>
    <row r="352" spans="3:27" x14ac:dyDescent="0.25">
      <c r="C352" s="370"/>
      <c r="E352" s="374"/>
      <c r="F352" s="374"/>
      <c r="G352" s="374"/>
      <c r="H352" s="374"/>
      <c r="I352" s="374"/>
      <c r="L352" s="374"/>
      <c r="M352" s="374"/>
      <c r="Q352" s="374"/>
      <c r="R352" s="374"/>
      <c r="V352" s="374"/>
      <c r="W352" s="374"/>
      <c r="AA352" s="374"/>
    </row>
    <row r="353" spans="3:27" x14ac:dyDescent="0.25">
      <c r="C353" s="370"/>
      <c r="E353" s="374"/>
      <c r="F353" s="374"/>
      <c r="G353" s="374"/>
      <c r="H353" s="374"/>
      <c r="I353" s="374"/>
      <c r="L353" s="374"/>
      <c r="M353" s="374"/>
      <c r="Q353" s="374"/>
      <c r="R353" s="374"/>
      <c r="V353" s="374"/>
      <c r="W353" s="374"/>
      <c r="AA353" s="374"/>
    </row>
    <row r="354" spans="3:27" x14ac:dyDescent="0.25">
      <c r="C354" s="370"/>
      <c r="E354" s="374"/>
      <c r="F354" s="374"/>
      <c r="G354" s="374"/>
      <c r="H354" s="374"/>
      <c r="I354" s="374"/>
      <c r="L354" s="374"/>
      <c r="M354" s="374"/>
      <c r="Q354" s="374"/>
      <c r="R354" s="374"/>
      <c r="V354" s="374"/>
      <c r="W354" s="374"/>
      <c r="AA354" s="374"/>
    </row>
    <row r="355" spans="3:27" x14ac:dyDescent="0.25">
      <c r="C355" s="370"/>
      <c r="E355" s="374"/>
      <c r="F355" s="374"/>
      <c r="G355" s="374"/>
      <c r="H355" s="374"/>
      <c r="I355" s="374"/>
      <c r="L355" s="374"/>
      <c r="M355" s="374"/>
      <c r="Q355" s="374"/>
      <c r="R355" s="374"/>
      <c r="V355" s="374"/>
      <c r="W355" s="374"/>
      <c r="AA355" s="374"/>
    </row>
    <row r="356" spans="3:27" x14ac:dyDescent="0.25">
      <c r="C356" s="370"/>
      <c r="E356" s="374"/>
      <c r="F356" s="374"/>
      <c r="G356" s="374"/>
      <c r="H356" s="374"/>
      <c r="I356" s="374"/>
      <c r="L356" s="374"/>
      <c r="M356" s="374"/>
      <c r="Q356" s="374"/>
      <c r="R356" s="374"/>
      <c r="V356" s="374"/>
      <c r="W356" s="374"/>
      <c r="AA356" s="374"/>
    </row>
    <row r="357" spans="3:27" x14ac:dyDescent="0.25">
      <c r="C357" s="370"/>
      <c r="E357" s="374"/>
      <c r="F357" s="374"/>
      <c r="G357" s="374"/>
      <c r="H357" s="374"/>
      <c r="I357" s="374"/>
      <c r="L357" s="374"/>
      <c r="M357" s="374"/>
      <c r="Q357" s="374"/>
      <c r="R357" s="374"/>
      <c r="V357" s="374"/>
      <c r="W357" s="374"/>
      <c r="AA357" s="374"/>
    </row>
    <row r="358" spans="3:27" x14ac:dyDescent="0.25">
      <c r="C358" s="370"/>
      <c r="E358" s="374"/>
      <c r="F358" s="374"/>
      <c r="G358" s="374"/>
      <c r="H358" s="374"/>
      <c r="I358" s="374"/>
      <c r="L358" s="374"/>
      <c r="M358" s="374"/>
      <c r="Q358" s="374"/>
      <c r="R358" s="374"/>
      <c r="V358" s="374"/>
      <c r="W358" s="374"/>
      <c r="AA358" s="374"/>
    </row>
    <row r="359" spans="3:27" x14ac:dyDescent="0.25">
      <c r="C359" s="370"/>
      <c r="E359" s="374"/>
      <c r="F359" s="374"/>
      <c r="G359" s="374"/>
      <c r="H359" s="374"/>
      <c r="I359" s="374"/>
      <c r="L359" s="374"/>
      <c r="M359" s="374"/>
      <c r="Q359" s="374"/>
      <c r="R359" s="374"/>
      <c r="V359" s="374"/>
      <c r="W359" s="374"/>
      <c r="AA359" s="374"/>
    </row>
    <row r="360" spans="3:27" x14ac:dyDescent="0.25">
      <c r="C360" s="370"/>
      <c r="E360" s="374"/>
      <c r="F360" s="374"/>
      <c r="G360" s="374"/>
      <c r="H360" s="374"/>
      <c r="I360" s="374"/>
      <c r="L360" s="374"/>
      <c r="M360" s="374"/>
      <c r="Q360" s="374"/>
      <c r="R360" s="374"/>
      <c r="V360" s="374"/>
      <c r="W360" s="374"/>
      <c r="AA360" s="374"/>
    </row>
    <row r="361" spans="3:27" x14ac:dyDescent="0.25">
      <c r="C361" s="370"/>
      <c r="E361" s="374"/>
      <c r="F361" s="374"/>
      <c r="G361" s="374"/>
      <c r="H361" s="374"/>
      <c r="I361" s="374"/>
      <c r="L361" s="374"/>
      <c r="M361" s="374"/>
      <c r="Q361" s="374"/>
      <c r="R361" s="374"/>
      <c r="V361" s="374"/>
      <c r="W361" s="374"/>
      <c r="AA361" s="374"/>
    </row>
    <row r="362" spans="3:27" x14ac:dyDescent="0.25">
      <c r="C362" s="370"/>
      <c r="E362" s="374"/>
      <c r="F362" s="374"/>
      <c r="G362" s="374"/>
      <c r="H362" s="374"/>
      <c r="I362" s="374"/>
      <c r="L362" s="374"/>
      <c r="M362" s="374"/>
      <c r="Q362" s="374"/>
      <c r="R362" s="374"/>
      <c r="V362" s="374"/>
      <c r="W362" s="374"/>
      <c r="AA362" s="374"/>
    </row>
    <row r="363" spans="3:27" x14ac:dyDescent="0.25">
      <c r="C363" s="370"/>
      <c r="E363" s="374"/>
      <c r="F363" s="374"/>
      <c r="G363" s="374"/>
      <c r="H363" s="374"/>
      <c r="I363" s="374"/>
      <c r="L363" s="374"/>
      <c r="M363" s="374"/>
      <c r="Q363" s="374"/>
      <c r="R363" s="374"/>
      <c r="V363" s="374"/>
      <c r="W363" s="374"/>
      <c r="AA363" s="374"/>
    </row>
    <row r="364" spans="3:27" x14ac:dyDescent="0.25">
      <c r="C364" s="370"/>
      <c r="E364" s="374"/>
      <c r="F364" s="374"/>
      <c r="G364" s="374"/>
      <c r="H364" s="374"/>
      <c r="I364" s="374"/>
      <c r="L364" s="374"/>
      <c r="M364" s="374"/>
      <c r="Q364" s="374"/>
      <c r="R364" s="374"/>
      <c r="V364" s="374"/>
      <c r="W364" s="374"/>
      <c r="AA364" s="374"/>
    </row>
    <row r="365" spans="3:27" x14ac:dyDescent="0.25">
      <c r="C365" s="370"/>
      <c r="E365" s="374"/>
      <c r="F365" s="374"/>
      <c r="G365" s="374"/>
      <c r="H365" s="374"/>
      <c r="I365" s="374"/>
      <c r="L365" s="374"/>
      <c r="M365" s="374"/>
      <c r="Q365" s="374"/>
      <c r="R365" s="374"/>
      <c r="V365" s="374"/>
      <c r="W365" s="374"/>
      <c r="AA365" s="374"/>
    </row>
    <row r="366" spans="3:27" x14ac:dyDescent="0.25">
      <c r="C366" s="370"/>
      <c r="E366" s="374"/>
      <c r="F366" s="374"/>
      <c r="G366" s="374"/>
      <c r="H366" s="374"/>
      <c r="I366" s="374"/>
      <c r="L366" s="374"/>
      <c r="M366" s="374"/>
      <c r="Q366" s="374"/>
      <c r="R366" s="374"/>
      <c r="V366" s="374"/>
      <c r="W366" s="374"/>
      <c r="AA366" s="374"/>
    </row>
    <row r="367" spans="3:27" x14ac:dyDescent="0.25">
      <c r="C367" s="370"/>
      <c r="E367" s="374"/>
      <c r="F367" s="374"/>
      <c r="G367" s="374"/>
      <c r="H367" s="374"/>
      <c r="I367" s="374"/>
      <c r="L367" s="374"/>
      <c r="M367" s="374"/>
      <c r="Q367" s="374"/>
      <c r="R367" s="374"/>
      <c r="V367" s="374"/>
      <c r="W367" s="374"/>
      <c r="AA367" s="374"/>
    </row>
    <row r="368" spans="3:27" x14ac:dyDescent="0.25">
      <c r="C368" s="370"/>
      <c r="E368" s="374"/>
      <c r="F368" s="374"/>
      <c r="G368" s="374"/>
      <c r="H368" s="374"/>
      <c r="I368" s="374"/>
      <c r="L368" s="374"/>
      <c r="M368" s="374"/>
      <c r="Q368" s="374"/>
      <c r="R368" s="374"/>
      <c r="V368" s="374"/>
      <c r="W368" s="374"/>
      <c r="AA368" s="374"/>
    </row>
    <row r="369" spans="3:27" x14ac:dyDescent="0.25">
      <c r="C369" s="370"/>
      <c r="E369" s="374"/>
      <c r="F369" s="374"/>
      <c r="G369" s="374"/>
      <c r="H369" s="374"/>
      <c r="I369" s="374"/>
      <c r="L369" s="374"/>
      <c r="M369" s="374"/>
      <c r="Q369" s="374"/>
      <c r="R369" s="374"/>
      <c r="V369" s="374"/>
      <c r="W369" s="374"/>
      <c r="AA369" s="374"/>
    </row>
    <row r="370" spans="3:27" x14ac:dyDescent="0.25">
      <c r="C370" s="370"/>
      <c r="E370" s="374"/>
      <c r="F370" s="374"/>
      <c r="G370" s="374"/>
      <c r="H370" s="374"/>
      <c r="I370" s="374"/>
      <c r="L370" s="374"/>
      <c r="M370" s="374"/>
      <c r="Q370" s="374"/>
      <c r="R370" s="374"/>
      <c r="V370" s="374"/>
      <c r="W370" s="374"/>
      <c r="AA370" s="374"/>
    </row>
    <row r="371" spans="3:27" x14ac:dyDescent="0.25">
      <c r="C371" s="370"/>
      <c r="E371" s="374"/>
      <c r="F371" s="374"/>
      <c r="G371" s="374"/>
      <c r="H371" s="374"/>
      <c r="I371" s="374"/>
      <c r="L371" s="374"/>
      <c r="M371" s="374"/>
      <c r="Q371" s="374"/>
      <c r="R371" s="374"/>
      <c r="V371" s="374"/>
      <c r="W371" s="374"/>
      <c r="AA371" s="374"/>
    </row>
    <row r="372" spans="3:27" x14ac:dyDescent="0.25">
      <c r="C372" s="370"/>
      <c r="E372" s="374"/>
      <c r="F372" s="374"/>
      <c r="G372" s="374"/>
      <c r="H372" s="374"/>
      <c r="I372" s="374"/>
      <c r="L372" s="374"/>
      <c r="M372" s="374"/>
      <c r="Q372" s="374"/>
      <c r="R372" s="374"/>
      <c r="V372" s="374"/>
      <c r="W372" s="374"/>
      <c r="AA372" s="374"/>
    </row>
    <row r="373" spans="3:27" x14ac:dyDescent="0.25">
      <c r="C373" s="370"/>
      <c r="E373" s="374"/>
      <c r="F373" s="374"/>
      <c r="G373" s="374"/>
      <c r="H373" s="374"/>
      <c r="I373" s="374"/>
      <c r="L373" s="374"/>
      <c r="M373" s="374"/>
      <c r="Q373" s="374"/>
      <c r="R373" s="374"/>
      <c r="V373" s="374"/>
      <c r="W373" s="374"/>
      <c r="AA373" s="374"/>
    </row>
    <row r="374" spans="3:27" x14ac:dyDescent="0.25">
      <c r="C374" s="370"/>
      <c r="E374" s="374"/>
      <c r="F374" s="374"/>
      <c r="G374" s="374"/>
      <c r="H374" s="374"/>
      <c r="I374" s="374"/>
      <c r="L374" s="374"/>
      <c r="M374" s="374"/>
      <c r="Q374" s="374"/>
      <c r="R374" s="374"/>
      <c r="V374" s="374"/>
      <c r="W374" s="374"/>
      <c r="AA374" s="374"/>
    </row>
    <row r="375" spans="3:27" x14ac:dyDescent="0.25">
      <c r="C375" s="370"/>
      <c r="E375" s="374"/>
      <c r="F375" s="374"/>
      <c r="G375" s="374"/>
      <c r="H375" s="374"/>
      <c r="I375" s="374"/>
      <c r="L375" s="374"/>
      <c r="M375" s="374"/>
      <c r="Q375" s="374"/>
      <c r="R375" s="374"/>
      <c r="V375" s="374"/>
      <c r="W375" s="374"/>
      <c r="AA375" s="374"/>
    </row>
    <row r="376" spans="3:27" x14ac:dyDescent="0.25">
      <c r="C376" s="370"/>
      <c r="E376" s="374"/>
      <c r="F376" s="374"/>
      <c r="G376" s="374"/>
      <c r="H376" s="374"/>
      <c r="I376" s="374"/>
      <c r="L376" s="374"/>
      <c r="M376" s="374"/>
      <c r="Q376" s="374"/>
      <c r="R376" s="374"/>
      <c r="V376" s="374"/>
      <c r="W376" s="374"/>
      <c r="AA376" s="374"/>
    </row>
    <row r="377" spans="3:27" x14ac:dyDescent="0.25">
      <c r="C377" s="370"/>
      <c r="E377" s="374"/>
      <c r="F377" s="374"/>
      <c r="G377" s="374"/>
      <c r="H377" s="374"/>
      <c r="I377" s="374"/>
      <c r="L377" s="374"/>
      <c r="M377" s="374"/>
      <c r="Q377" s="374"/>
      <c r="R377" s="374"/>
      <c r="V377" s="374"/>
      <c r="W377" s="374"/>
      <c r="AA377" s="374"/>
    </row>
    <row r="378" spans="3:27" x14ac:dyDescent="0.25">
      <c r="C378" s="370"/>
      <c r="E378" s="374"/>
      <c r="F378" s="374"/>
      <c r="G378" s="374"/>
      <c r="H378" s="374"/>
      <c r="I378" s="374"/>
      <c r="L378" s="374"/>
      <c r="M378" s="374"/>
      <c r="Q378" s="374"/>
      <c r="R378" s="374"/>
      <c r="V378" s="374"/>
      <c r="W378" s="374"/>
      <c r="AA378" s="374"/>
    </row>
    <row r="379" spans="3:27" x14ac:dyDescent="0.25">
      <c r="C379" s="370"/>
      <c r="E379" s="374"/>
      <c r="F379" s="374"/>
      <c r="G379" s="374"/>
      <c r="H379" s="374"/>
      <c r="I379" s="374"/>
      <c r="L379" s="374"/>
      <c r="M379" s="374"/>
      <c r="Q379" s="374"/>
      <c r="R379" s="374"/>
      <c r="V379" s="374"/>
      <c r="W379" s="374"/>
      <c r="AA379" s="374"/>
    </row>
    <row r="380" spans="3:27" x14ac:dyDescent="0.25">
      <c r="C380" s="370"/>
      <c r="E380" s="374"/>
      <c r="F380" s="374"/>
      <c r="G380" s="374"/>
      <c r="H380" s="374"/>
      <c r="I380" s="374"/>
      <c r="L380" s="374"/>
      <c r="M380" s="374"/>
      <c r="Q380" s="374"/>
      <c r="R380" s="374"/>
      <c r="V380" s="374"/>
      <c r="W380" s="374"/>
      <c r="AA380" s="374"/>
    </row>
    <row r="381" spans="3:27" x14ac:dyDescent="0.25">
      <c r="C381" s="370"/>
      <c r="E381" s="374"/>
      <c r="F381" s="374"/>
      <c r="G381" s="374"/>
      <c r="H381" s="374"/>
      <c r="I381" s="374"/>
      <c r="L381" s="374"/>
      <c r="M381" s="374"/>
      <c r="Q381" s="374"/>
      <c r="R381" s="374"/>
      <c r="V381" s="374"/>
      <c r="W381" s="374"/>
      <c r="AA381" s="374"/>
    </row>
    <row r="382" spans="3:27" x14ac:dyDescent="0.25">
      <c r="C382" s="370"/>
      <c r="E382" s="374"/>
      <c r="F382" s="374"/>
      <c r="G382" s="374"/>
      <c r="H382" s="374"/>
      <c r="I382" s="374"/>
      <c r="L382" s="374"/>
      <c r="M382" s="374"/>
      <c r="Q382" s="374"/>
      <c r="R382" s="374"/>
      <c r="V382" s="374"/>
      <c r="W382" s="374"/>
      <c r="AA382" s="374"/>
    </row>
    <row r="383" spans="3:27" x14ac:dyDescent="0.25">
      <c r="C383" s="370"/>
      <c r="E383" s="374"/>
      <c r="F383" s="374"/>
      <c r="G383" s="374"/>
      <c r="H383" s="374"/>
      <c r="I383" s="374"/>
      <c r="L383" s="374"/>
      <c r="M383" s="374"/>
      <c r="Q383" s="374"/>
      <c r="R383" s="374"/>
      <c r="V383" s="374"/>
      <c r="W383" s="374"/>
      <c r="AA383" s="374"/>
    </row>
    <row r="384" spans="3:27" x14ac:dyDescent="0.25">
      <c r="C384" s="370"/>
      <c r="E384" s="374"/>
      <c r="F384" s="374"/>
      <c r="G384" s="374"/>
      <c r="H384" s="374"/>
      <c r="I384" s="374"/>
      <c r="L384" s="374"/>
      <c r="M384" s="374"/>
      <c r="Q384" s="374"/>
      <c r="R384" s="374"/>
      <c r="V384" s="374"/>
      <c r="W384" s="374"/>
      <c r="AA384" s="374"/>
    </row>
    <row r="385" spans="3:27" x14ac:dyDescent="0.25">
      <c r="C385" s="370"/>
      <c r="E385" s="374"/>
      <c r="F385" s="374"/>
      <c r="G385" s="374"/>
      <c r="H385" s="374"/>
      <c r="I385" s="374"/>
      <c r="L385" s="374"/>
      <c r="M385" s="374"/>
      <c r="Q385" s="374"/>
      <c r="R385" s="374"/>
      <c r="V385" s="374"/>
      <c r="W385" s="374"/>
      <c r="AA385" s="374"/>
    </row>
    <row r="386" spans="3:27" x14ac:dyDescent="0.25">
      <c r="C386" s="370"/>
      <c r="E386" s="374"/>
      <c r="F386" s="374"/>
      <c r="G386" s="374"/>
      <c r="H386" s="374"/>
      <c r="I386" s="374"/>
      <c r="L386" s="374"/>
      <c r="M386" s="374"/>
      <c r="Q386" s="374"/>
      <c r="R386" s="374"/>
      <c r="V386" s="374"/>
      <c r="W386" s="374"/>
      <c r="AA386" s="374"/>
    </row>
    <row r="387" spans="3:27" x14ac:dyDescent="0.25">
      <c r="C387" s="370"/>
      <c r="E387" s="374"/>
      <c r="F387" s="374"/>
      <c r="G387" s="374"/>
      <c r="H387" s="374"/>
      <c r="I387" s="374"/>
      <c r="L387" s="374"/>
      <c r="M387" s="374"/>
      <c r="Q387" s="374"/>
      <c r="R387" s="374"/>
      <c r="V387" s="374"/>
      <c r="W387" s="374"/>
      <c r="AA387" s="374"/>
    </row>
    <row r="388" spans="3:27" x14ac:dyDescent="0.25">
      <c r="C388" s="370"/>
      <c r="E388" s="374"/>
      <c r="F388" s="374"/>
      <c r="G388" s="374"/>
      <c r="H388" s="374"/>
      <c r="I388" s="374"/>
      <c r="L388" s="374"/>
      <c r="M388" s="374"/>
      <c r="Q388" s="374"/>
      <c r="R388" s="374"/>
      <c r="V388" s="374"/>
      <c r="W388" s="374"/>
      <c r="AA388" s="374"/>
    </row>
    <row r="389" spans="3:27" x14ac:dyDescent="0.25">
      <c r="C389" s="370"/>
      <c r="E389" s="374"/>
      <c r="F389" s="374"/>
      <c r="G389" s="374"/>
      <c r="H389" s="374"/>
      <c r="I389" s="374"/>
      <c r="L389" s="374"/>
      <c r="M389" s="374"/>
      <c r="Q389" s="374"/>
      <c r="R389" s="374"/>
      <c r="V389" s="374"/>
      <c r="W389" s="374"/>
      <c r="AA389" s="374"/>
    </row>
    <row r="390" spans="3:27" x14ac:dyDescent="0.25">
      <c r="C390" s="370"/>
      <c r="E390" s="374"/>
      <c r="F390" s="374"/>
      <c r="G390" s="374"/>
      <c r="H390" s="374"/>
      <c r="I390" s="374"/>
      <c r="L390" s="374"/>
      <c r="M390" s="374"/>
      <c r="Q390" s="374"/>
      <c r="R390" s="374"/>
      <c r="V390" s="374"/>
      <c r="W390" s="374"/>
      <c r="AA390" s="374"/>
    </row>
    <row r="391" spans="3:27" x14ac:dyDescent="0.25">
      <c r="C391" s="370"/>
      <c r="E391" s="374"/>
      <c r="F391" s="374"/>
      <c r="G391" s="374"/>
      <c r="H391" s="374"/>
      <c r="I391" s="374"/>
      <c r="L391" s="374"/>
      <c r="M391" s="374"/>
      <c r="Q391" s="374"/>
      <c r="R391" s="374"/>
      <c r="V391" s="374"/>
      <c r="W391" s="374"/>
      <c r="AA391" s="374"/>
    </row>
    <row r="392" spans="3:27" x14ac:dyDescent="0.25">
      <c r="C392" s="370"/>
      <c r="E392" s="374"/>
      <c r="F392" s="374"/>
      <c r="G392" s="374"/>
      <c r="H392" s="374"/>
      <c r="I392" s="374"/>
      <c r="L392" s="374"/>
      <c r="M392" s="374"/>
      <c r="Q392" s="374"/>
      <c r="R392" s="374"/>
      <c r="V392" s="374"/>
      <c r="W392" s="374"/>
      <c r="AA392" s="374"/>
    </row>
    <row r="393" spans="3:27" x14ac:dyDescent="0.25">
      <c r="C393" s="370"/>
      <c r="E393" s="374"/>
      <c r="F393" s="374"/>
      <c r="G393" s="374"/>
      <c r="H393" s="374"/>
      <c r="I393" s="374"/>
      <c r="L393" s="374"/>
      <c r="M393" s="374"/>
      <c r="Q393" s="374"/>
      <c r="R393" s="374"/>
      <c r="V393" s="374"/>
      <c r="W393" s="374"/>
      <c r="AA393" s="374"/>
    </row>
    <row r="394" spans="3:27" x14ac:dyDescent="0.25">
      <c r="C394" s="370"/>
      <c r="E394" s="374"/>
      <c r="F394" s="374"/>
      <c r="G394" s="374"/>
      <c r="H394" s="374"/>
      <c r="I394" s="374"/>
      <c r="L394" s="374"/>
      <c r="M394" s="374"/>
      <c r="Q394" s="374"/>
      <c r="R394" s="374"/>
      <c r="V394" s="374"/>
      <c r="W394" s="374"/>
      <c r="AA394" s="374"/>
    </row>
    <row r="395" spans="3:27" x14ac:dyDescent="0.25">
      <c r="C395" s="370"/>
      <c r="E395" s="374"/>
      <c r="F395" s="374"/>
      <c r="G395" s="374"/>
      <c r="H395" s="374"/>
      <c r="I395" s="374"/>
      <c r="L395" s="374"/>
      <c r="M395" s="374"/>
      <c r="Q395" s="374"/>
      <c r="R395" s="374"/>
      <c r="V395" s="374"/>
      <c r="W395" s="374"/>
      <c r="AA395" s="374"/>
    </row>
    <row r="396" spans="3:27" x14ac:dyDescent="0.25">
      <c r="C396" s="370"/>
      <c r="E396" s="374"/>
      <c r="F396" s="374"/>
      <c r="G396" s="374"/>
      <c r="H396" s="374"/>
      <c r="I396" s="374"/>
      <c r="L396" s="374"/>
      <c r="M396" s="374"/>
      <c r="Q396" s="374"/>
      <c r="R396" s="374"/>
      <c r="V396" s="374"/>
      <c r="W396" s="374"/>
      <c r="AA396" s="374"/>
    </row>
    <row r="397" spans="3:27" x14ac:dyDescent="0.25">
      <c r="C397" s="370"/>
      <c r="E397" s="374"/>
      <c r="F397" s="374"/>
      <c r="G397" s="374"/>
      <c r="H397" s="374"/>
      <c r="I397" s="374"/>
      <c r="L397" s="374"/>
      <c r="M397" s="374"/>
      <c r="Q397" s="374"/>
      <c r="R397" s="374"/>
      <c r="V397" s="374"/>
      <c r="W397" s="374"/>
      <c r="AA397" s="374"/>
    </row>
    <row r="398" spans="3:27" x14ac:dyDescent="0.25">
      <c r="C398" s="370"/>
      <c r="E398" s="374"/>
      <c r="F398" s="374"/>
      <c r="G398" s="374"/>
      <c r="H398" s="374"/>
      <c r="I398" s="374"/>
      <c r="L398" s="374"/>
      <c r="M398" s="374"/>
      <c r="Q398" s="374"/>
      <c r="R398" s="374"/>
      <c r="V398" s="374"/>
      <c r="W398" s="374"/>
      <c r="AA398" s="374"/>
    </row>
    <row r="399" spans="3:27" x14ac:dyDescent="0.25">
      <c r="C399" s="370"/>
      <c r="E399" s="374"/>
      <c r="F399" s="374"/>
      <c r="G399" s="374"/>
      <c r="H399" s="374"/>
      <c r="I399" s="374"/>
      <c r="L399" s="374"/>
      <c r="M399" s="374"/>
      <c r="Q399" s="374"/>
      <c r="R399" s="374"/>
      <c r="V399" s="374"/>
      <c r="W399" s="374"/>
      <c r="AA399" s="374"/>
    </row>
    <row r="400" spans="3:27" x14ac:dyDescent="0.25">
      <c r="C400" s="370"/>
      <c r="E400" s="374"/>
      <c r="F400" s="374"/>
      <c r="G400" s="374"/>
      <c r="H400" s="374"/>
      <c r="I400" s="374"/>
      <c r="L400" s="374"/>
      <c r="M400" s="374"/>
      <c r="Q400" s="374"/>
      <c r="R400" s="374"/>
      <c r="V400" s="374"/>
      <c r="W400" s="374"/>
      <c r="AA400" s="374"/>
    </row>
    <row r="401" spans="3:27" x14ac:dyDescent="0.25">
      <c r="C401" s="370"/>
      <c r="E401" s="374"/>
      <c r="F401" s="374"/>
      <c r="G401" s="374"/>
      <c r="H401" s="374"/>
      <c r="I401" s="374"/>
      <c r="L401" s="374"/>
      <c r="M401" s="374"/>
      <c r="Q401" s="374"/>
      <c r="R401" s="374"/>
      <c r="V401" s="374"/>
      <c r="W401" s="374"/>
      <c r="AA401" s="374"/>
    </row>
    <row r="402" spans="3:27" x14ac:dyDescent="0.25">
      <c r="C402" s="370"/>
      <c r="E402" s="374"/>
      <c r="F402" s="374"/>
      <c r="G402" s="374"/>
      <c r="H402" s="374"/>
      <c r="I402" s="374"/>
      <c r="L402" s="374"/>
      <c r="M402" s="374"/>
      <c r="Q402" s="374"/>
      <c r="R402" s="374"/>
      <c r="V402" s="374"/>
      <c r="W402" s="374"/>
      <c r="AA402" s="374"/>
    </row>
    <row r="403" spans="3:27" x14ac:dyDescent="0.25">
      <c r="C403" s="370"/>
      <c r="E403" s="374"/>
      <c r="F403" s="374"/>
      <c r="G403" s="374"/>
      <c r="H403" s="374"/>
      <c r="I403" s="374"/>
      <c r="L403" s="374"/>
      <c r="M403" s="374"/>
      <c r="Q403" s="374"/>
      <c r="R403" s="374"/>
      <c r="V403" s="374"/>
      <c r="W403" s="374"/>
      <c r="AA403" s="374"/>
    </row>
    <row r="404" spans="3:27" x14ac:dyDescent="0.25">
      <c r="C404" s="370"/>
      <c r="E404" s="374"/>
      <c r="F404" s="374"/>
      <c r="G404" s="374"/>
      <c r="H404" s="374"/>
      <c r="I404" s="374"/>
      <c r="L404" s="374"/>
      <c r="M404" s="374"/>
      <c r="Q404" s="374"/>
      <c r="R404" s="374"/>
      <c r="V404" s="374"/>
      <c r="W404" s="374"/>
      <c r="AA404" s="374"/>
    </row>
    <row r="405" spans="3:27" x14ac:dyDescent="0.25">
      <c r="C405" s="370"/>
      <c r="E405" s="374"/>
      <c r="F405" s="374"/>
      <c r="G405" s="374"/>
      <c r="H405" s="374"/>
      <c r="I405" s="374"/>
      <c r="L405" s="374"/>
      <c r="M405" s="374"/>
      <c r="Q405" s="374"/>
      <c r="R405" s="374"/>
      <c r="V405" s="374"/>
      <c r="W405" s="374"/>
      <c r="AA405" s="374"/>
    </row>
    <row r="406" spans="3:27" x14ac:dyDescent="0.25">
      <c r="C406" s="370"/>
      <c r="E406" s="374"/>
      <c r="F406" s="374"/>
      <c r="G406" s="374"/>
      <c r="H406" s="374"/>
      <c r="I406" s="374"/>
      <c r="L406" s="374"/>
      <c r="M406" s="374"/>
      <c r="Q406" s="374"/>
      <c r="R406" s="374"/>
      <c r="V406" s="374"/>
      <c r="W406" s="374"/>
      <c r="AA406" s="374"/>
    </row>
    <row r="407" spans="3:27" x14ac:dyDescent="0.25">
      <c r="C407" s="370"/>
      <c r="E407" s="374"/>
      <c r="F407" s="374"/>
      <c r="G407" s="374"/>
      <c r="H407" s="374"/>
      <c r="I407" s="374"/>
      <c r="L407" s="374"/>
      <c r="M407" s="374"/>
      <c r="Q407" s="374"/>
      <c r="R407" s="374"/>
      <c r="V407" s="374"/>
      <c r="W407" s="374"/>
      <c r="AA407" s="374"/>
    </row>
    <row r="408" spans="3:27" x14ac:dyDescent="0.25">
      <c r="C408" s="370"/>
      <c r="E408" s="374"/>
      <c r="F408" s="374"/>
      <c r="G408" s="374"/>
      <c r="H408" s="374"/>
      <c r="I408" s="374"/>
      <c r="L408" s="374"/>
      <c r="M408" s="374"/>
      <c r="Q408" s="374"/>
      <c r="R408" s="374"/>
      <c r="V408" s="374"/>
      <c r="W408" s="374"/>
      <c r="AA408" s="374"/>
    </row>
    <row r="409" spans="3:27" x14ac:dyDescent="0.25">
      <c r="C409" s="370"/>
      <c r="E409" s="374"/>
      <c r="F409" s="374"/>
      <c r="G409" s="374"/>
      <c r="H409" s="374"/>
      <c r="I409" s="374"/>
      <c r="L409" s="374"/>
      <c r="M409" s="374"/>
      <c r="Q409" s="374"/>
      <c r="R409" s="374"/>
      <c r="V409" s="374"/>
      <c r="W409" s="374"/>
      <c r="AA409" s="374"/>
    </row>
    <row r="410" spans="3:27" x14ac:dyDescent="0.25">
      <c r="C410" s="370"/>
      <c r="E410" s="374"/>
      <c r="F410" s="374"/>
      <c r="G410" s="374"/>
      <c r="H410" s="374"/>
      <c r="I410" s="374"/>
      <c r="L410" s="374"/>
      <c r="M410" s="374"/>
      <c r="Q410" s="374"/>
      <c r="R410" s="374"/>
      <c r="V410" s="374"/>
      <c r="W410" s="374"/>
      <c r="AA410" s="374"/>
    </row>
    <row r="411" spans="3:27" x14ac:dyDescent="0.25">
      <c r="C411" s="370"/>
      <c r="E411" s="374"/>
      <c r="F411" s="374"/>
      <c r="G411" s="374"/>
      <c r="H411" s="374"/>
      <c r="I411" s="374"/>
      <c r="L411" s="374"/>
      <c r="M411" s="374"/>
      <c r="Q411" s="374"/>
      <c r="R411" s="374"/>
      <c r="V411" s="374"/>
      <c r="W411" s="374"/>
      <c r="AA411" s="374"/>
    </row>
    <row r="412" spans="3:27" x14ac:dyDescent="0.25">
      <c r="C412" s="370"/>
      <c r="E412" s="374"/>
      <c r="F412" s="374"/>
      <c r="G412" s="374"/>
      <c r="H412" s="374"/>
      <c r="I412" s="374"/>
      <c r="L412" s="374"/>
      <c r="M412" s="374"/>
      <c r="Q412" s="374"/>
      <c r="R412" s="374"/>
      <c r="V412" s="374"/>
      <c r="W412" s="374"/>
      <c r="AA412" s="374"/>
    </row>
    <row r="413" spans="3:27" x14ac:dyDescent="0.25">
      <c r="C413" s="370"/>
      <c r="E413" s="374"/>
      <c r="F413" s="374"/>
      <c r="G413" s="374"/>
      <c r="H413" s="374"/>
      <c r="I413" s="374"/>
      <c r="L413" s="374"/>
      <c r="M413" s="374"/>
      <c r="Q413" s="374"/>
      <c r="R413" s="374"/>
      <c r="V413" s="374"/>
      <c r="W413" s="374"/>
      <c r="AA413" s="374"/>
    </row>
    <row r="414" spans="3:27" x14ac:dyDescent="0.25">
      <c r="C414" s="370"/>
      <c r="E414" s="374"/>
      <c r="F414" s="374"/>
      <c r="G414" s="374"/>
      <c r="H414" s="374"/>
      <c r="I414" s="374"/>
      <c r="L414" s="374"/>
      <c r="M414" s="374"/>
      <c r="Q414" s="374"/>
      <c r="R414" s="374"/>
      <c r="V414" s="374"/>
      <c r="W414" s="374"/>
      <c r="AA414" s="374"/>
    </row>
    <row r="415" spans="3:27" x14ac:dyDescent="0.25">
      <c r="C415" s="370"/>
      <c r="E415" s="374"/>
      <c r="F415" s="374"/>
      <c r="G415" s="374"/>
      <c r="H415" s="374"/>
      <c r="I415" s="374"/>
      <c r="L415" s="374"/>
      <c r="M415" s="374"/>
      <c r="Q415" s="374"/>
      <c r="R415" s="374"/>
      <c r="V415" s="374"/>
      <c r="W415" s="374"/>
      <c r="AA415" s="374"/>
    </row>
    <row r="416" spans="3:27" x14ac:dyDescent="0.25">
      <c r="C416" s="370"/>
      <c r="E416" s="374"/>
      <c r="F416" s="374"/>
      <c r="G416" s="374"/>
      <c r="H416" s="374"/>
      <c r="I416" s="374"/>
      <c r="L416" s="374"/>
      <c r="M416" s="374"/>
      <c r="Q416" s="374"/>
      <c r="R416" s="374"/>
      <c r="V416" s="374"/>
      <c r="W416" s="374"/>
      <c r="AA416" s="374"/>
    </row>
    <row r="417" spans="3:27" x14ac:dyDescent="0.25">
      <c r="C417" s="370"/>
      <c r="E417" s="374"/>
      <c r="F417" s="374"/>
      <c r="G417" s="374"/>
      <c r="H417" s="374"/>
      <c r="I417" s="374"/>
      <c r="L417" s="374"/>
      <c r="M417" s="374"/>
      <c r="Q417" s="374"/>
      <c r="R417" s="374"/>
      <c r="V417" s="374"/>
      <c r="W417" s="374"/>
      <c r="AA417" s="374"/>
    </row>
    <row r="418" spans="3:27" x14ac:dyDescent="0.25">
      <c r="C418" s="370"/>
      <c r="E418" s="374"/>
      <c r="F418" s="374"/>
      <c r="G418" s="374"/>
      <c r="H418" s="374"/>
      <c r="I418" s="374"/>
      <c r="L418" s="374"/>
      <c r="M418" s="374"/>
      <c r="Q418" s="374"/>
      <c r="R418" s="374"/>
      <c r="V418" s="374"/>
      <c r="W418" s="374"/>
      <c r="AA418" s="374"/>
    </row>
    <row r="419" spans="3:27" x14ac:dyDescent="0.25">
      <c r="C419" s="370"/>
      <c r="E419" s="374"/>
      <c r="F419" s="374"/>
      <c r="G419" s="374"/>
      <c r="H419" s="374"/>
      <c r="I419" s="374"/>
      <c r="L419" s="374"/>
      <c r="M419" s="374"/>
      <c r="Q419" s="374"/>
      <c r="R419" s="374"/>
      <c r="V419" s="374"/>
      <c r="W419" s="374"/>
      <c r="AA419" s="374"/>
    </row>
    <row r="420" spans="3:27" x14ac:dyDescent="0.25">
      <c r="C420" s="370"/>
      <c r="E420" s="374"/>
      <c r="F420" s="374"/>
      <c r="G420" s="374"/>
      <c r="H420" s="374"/>
      <c r="I420" s="374"/>
      <c r="L420" s="374"/>
      <c r="M420" s="374"/>
      <c r="Q420" s="374"/>
      <c r="R420" s="374"/>
      <c r="V420" s="374"/>
      <c r="W420" s="374"/>
      <c r="AA420" s="374"/>
    </row>
    <row r="421" spans="3:27" x14ac:dyDescent="0.25">
      <c r="C421" s="370"/>
      <c r="E421" s="374"/>
      <c r="F421" s="374"/>
      <c r="G421" s="374"/>
      <c r="H421" s="374"/>
      <c r="I421" s="374"/>
      <c r="L421" s="374"/>
      <c r="M421" s="374"/>
      <c r="Q421" s="374"/>
      <c r="R421" s="374"/>
      <c r="V421" s="374"/>
      <c r="W421" s="374"/>
      <c r="AA421" s="374"/>
    </row>
    <row r="422" spans="3:27" x14ac:dyDescent="0.25">
      <c r="C422" s="370"/>
      <c r="E422" s="374"/>
      <c r="F422" s="374"/>
      <c r="G422" s="374"/>
      <c r="H422" s="374"/>
      <c r="I422" s="374"/>
      <c r="L422" s="374"/>
      <c r="M422" s="374"/>
      <c r="Q422" s="374"/>
      <c r="R422" s="374"/>
      <c r="V422" s="374"/>
      <c r="W422" s="374"/>
      <c r="AA422" s="374"/>
    </row>
    <row r="423" spans="3:27" x14ac:dyDescent="0.25">
      <c r="C423" s="370"/>
      <c r="E423" s="374"/>
      <c r="F423" s="374"/>
      <c r="G423" s="374"/>
      <c r="H423" s="374"/>
      <c r="I423" s="374"/>
      <c r="L423" s="374"/>
      <c r="M423" s="374"/>
      <c r="Q423" s="374"/>
      <c r="R423" s="374"/>
      <c r="V423" s="374"/>
      <c r="W423" s="374"/>
      <c r="AA423" s="374"/>
    </row>
    <row r="424" spans="3:27" x14ac:dyDescent="0.25">
      <c r="C424" s="370"/>
      <c r="E424" s="374"/>
      <c r="F424" s="374"/>
      <c r="G424" s="374"/>
      <c r="H424" s="374"/>
      <c r="I424" s="374"/>
      <c r="L424" s="374"/>
      <c r="M424" s="374"/>
      <c r="Q424" s="374"/>
      <c r="R424" s="374"/>
      <c r="V424" s="374"/>
      <c r="W424" s="374"/>
      <c r="AA424" s="374"/>
    </row>
    <row r="425" spans="3:27" x14ac:dyDescent="0.25">
      <c r="C425" s="370"/>
      <c r="E425" s="374"/>
      <c r="F425" s="374"/>
      <c r="G425" s="374"/>
      <c r="H425" s="374"/>
      <c r="I425" s="374"/>
      <c r="L425" s="374"/>
      <c r="M425" s="374"/>
      <c r="Q425" s="374"/>
      <c r="R425" s="374"/>
      <c r="V425" s="374"/>
      <c r="W425" s="374"/>
      <c r="AA425" s="374"/>
    </row>
    <row r="426" spans="3:27" x14ac:dyDescent="0.25">
      <c r="C426" s="370"/>
      <c r="E426" s="374"/>
      <c r="F426" s="374"/>
      <c r="G426" s="374"/>
      <c r="H426" s="374"/>
      <c r="I426" s="374"/>
      <c r="L426" s="374"/>
      <c r="M426" s="374"/>
      <c r="Q426" s="374"/>
      <c r="R426" s="374"/>
      <c r="V426" s="374"/>
      <c r="W426" s="374"/>
      <c r="AA426" s="374"/>
    </row>
    <row r="427" spans="3:27" x14ac:dyDescent="0.25">
      <c r="C427" s="370"/>
      <c r="E427" s="374"/>
      <c r="F427" s="374"/>
      <c r="G427" s="374"/>
      <c r="H427" s="374"/>
      <c r="I427" s="374"/>
      <c r="L427" s="374"/>
      <c r="M427" s="374"/>
      <c r="Q427" s="374"/>
      <c r="R427" s="374"/>
      <c r="V427" s="374"/>
      <c r="W427" s="374"/>
      <c r="AA427" s="374"/>
    </row>
    <row r="428" spans="3:27" x14ac:dyDescent="0.25">
      <c r="C428" s="370"/>
      <c r="E428" s="374"/>
      <c r="F428" s="374"/>
      <c r="G428" s="374"/>
      <c r="H428" s="374"/>
      <c r="I428" s="374"/>
      <c r="L428" s="374"/>
      <c r="M428" s="374"/>
      <c r="Q428" s="374"/>
      <c r="R428" s="374"/>
      <c r="V428" s="374"/>
      <c r="W428" s="374"/>
      <c r="AA428" s="374"/>
    </row>
    <row r="429" spans="3:27" x14ac:dyDescent="0.25">
      <c r="C429" s="370"/>
      <c r="E429" s="374"/>
      <c r="F429" s="374"/>
      <c r="G429" s="374"/>
      <c r="H429" s="374"/>
      <c r="I429" s="374"/>
      <c r="L429" s="374"/>
      <c r="M429" s="374"/>
      <c r="Q429" s="374"/>
      <c r="R429" s="374"/>
      <c r="V429" s="374"/>
      <c r="W429" s="374"/>
      <c r="AA429" s="374"/>
    </row>
    <row r="430" spans="3:27" x14ac:dyDescent="0.25">
      <c r="C430" s="370"/>
      <c r="E430" s="374"/>
      <c r="F430" s="374"/>
      <c r="G430" s="374"/>
      <c r="H430" s="374"/>
      <c r="I430" s="374"/>
      <c r="L430" s="374"/>
      <c r="M430" s="374"/>
      <c r="Q430" s="374"/>
      <c r="R430" s="374"/>
      <c r="V430" s="374"/>
      <c r="W430" s="374"/>
      <c r="AA430" s="374"/>
    </row>
    <row r="431" spans="3:27" x14ac:dyDescent="0.25">
      <c r="C431" s="370"/>
      <c r="E431" s="374"/>
      <c r="F431" s="374"/>
      <c r="G431" s="374"/>
      <c r="H431" s="374"/>
      <c r="I431" s="374"/>
      <c r="L431" s="374"/>
      <c r="M431" s="374"/>
      <c r="Q431" s="374"/>
      <c r="R431" s="374"/>
      <c r="V431" s="374"/>
      <c r="W431" s="374"/>
      <c r="AA431" s="374"/>
    </row>
    <row r="432" spans="3:27" x14ac:dyDescent="0.25">
      <c r="C432" s="370"/>
      <c r="E432" s="374"/>
      <c r="F432" s="374"/>
      <c r="G432" s="374"/>
      <c r="H432" s="374"/>
      <c r="I432" s="374"/>
      <c r="L432" s="374"/>
      <c r="M432" s="374"/>
      <c r="Q432" s="374"/>
      <c r="R432" s="374"/>
      <c r="V432" s="374"/>
      <c r="W432" s="374"/>
      <c r="AA432" s="374"/>
    </row>
    <row r="433" spans="3:27" x14ac:dyDescent="0.25">
      <c r="C433" s="370"/>
      <c r="E433" s="374"/>
      <c r="F433" s="374"/>
      <c r="G433" s="374"/>
      <c r="H433" s="374"/>
      <c r="I433" s="374"/>
      <c r="L433" s="374"/>
      <c r="M433" s="374"/>
      <c r="Q433" s="374"/>
      <c r="R433" s="374"/>
      <c r="V433" s="374"/>
      <c r="W433" s="374"/>
      <c r="AA433" s="374"/>
    </row>
    <row r="434" spans="3:27" x14ac:dyDescent="0.25">
      <c r="C434" s="370"/>
      <c r="E434" s="374"/>
      <c r="F434" s="374"/>
      <c r="G434" s="374"/>
      <c r="H434" s="374"/>
      <c r="I434" s="374"/>
      <c r="L434" s="374"/>
      <c r="M434" s="374"/>
      <c r="Q434" s="374"/>
      <c r="R434" s="374"/>
      <c r="V434" s="374"/>
      <c r="W434" s="374"/>
      <c r="AA434" s="374"/>
    </row>
    <row r="435" spans="3:27" x14ac:dyDescent="0.25">
      <c r="C435" s="370"/>
      <c r="E435" s="374"/>
      <c r="F435" s="374"/>
      <c r="G435" s="374"/>
      <c r="H435" s="374"/>
      <c r="I435" s="374"/>
      <c r="L435" s="374"/>
      <c r="M435" s="374"/>
      <c r="Q435" s="374"/>
      <c r="R435" s="374"/>
      <c r="V435" s="374"/>
      <c r="W435" s="374"/>
      <c r="AA435" s="374"/>
    </row>
    <row r="436" spans="3:27" x14ac:dyDescent="0.25">
      <c r="C436" s="370"/>
      <c r="E436" s="374"/>
      <c r="F436" s="374"/>
      <c r="G436" s="374"/>
      <c r="H436" s="374"/>
      <c r="I436" s="374"/>
      <c r="L436" s="374"/>
      <c r="M436" s="374"/>
      <c r="Q436" s="374"/>
      <c r="R436" s="374"/>
      <c r="V436" s="374"/>
      <c r="W436" s="374"/>
      <c r="AA436" s="374"/>
    </row>
    <row r="437" spans="3:27" x14ac:dyDescent="0.25">
      <c r="C437" s="370"/>
      <c r="E437" s="374"/>
      <c r="F437" s="374"/>
      <c r="G437" s="374"/>
      <c r="H437" s="374"/>
      <c r="I437" s="374"/>
      <c r="L437" s="374"/>
      <c r="M437" s="374"/>
      <c r="Q437" s="374"/>
      <c r="R437" s="374"/>
      <c r="V437" s="374"/>
      <c r="W437" s="374"/>
      <c r="AA437" s="374"/>
    </row>
    <row r="438" spans="3:27" x14ac:dyDescent="0.25">
      <c r="C438" s="370"/>
      <c r="E438" s="374"/>
      <c r="F438" s="374"/>
      <c r="G438" s="374"/>
      <c r="H438" s="374"/>
      <c r="I438" s="374"/>
      <c r="L438" s="374"/>
      <c r="M438" s="374"/>
      <c r="Q438" s="374"/>
      <c r="R438" s="374"/>
      <c r="V438" s="374"/>
      <c r="W438" s="374"/>
      <c r="AA438" s="374"/>
    </row>
    <row r="439" spans="3:27" x14ac:dyDescent="0.25">
      <c r="C439" s="370"/>
      <c r="E439" s="374"/>
      <c r="F439" s="374"/>
      <c r="G439" s="374"/>
      <c r="H439" s="374"/>
      <c r="I439" s="374"/>
      <c r="L439" s="374"/>
      <c r="M439" s="374"/>
      <c r="Q439" s="374"/>
      <c r="R439" s="374"/>
      <c r="V439" s="374"/>
      <c r="W439" s="374"/>
      <c r="AA439" s="374"/>
    </row>
    <row r="440" spans="3:27" x14ac:dyDescent="0.25">
      <c r="C440" s="370"/>
      <c r="E440" s="374"/>
      <c r="F440" s="374"/>
      <c r="G440" s="374"/>
      <c r="H440" s="374"/>
      <c r="I440" s="374"/>
      <c r="L440" s="374"/>
      <c r="M440" s="374"/>
      <c r="Q440" s="374"/>
      <c r="R440" s="374"/>
      <c r="V440" s="374"/>
      <c r="W440" s="374"/>
      <c r="AA440" s="374"/>
    </row>
    <row r="441" spans="3:27" x14ac:dyDescent="0.25">
      <c r="C441" s="370"/>
      <c r="E441" s="374"/>
      <c r="F441" s="374"/>
      <c r="G441" s="374"/>
      <c r="H441" s="374"/>
      <c r="I441" s="374"/>
      <c r="L441" s="374"/>
      <c r="M441" s="374"/>
      <c r="Q441" s="374"/>
      <c r="R441" s="374"/>
      <c r="V441" s="374"/>
      <c r="W441" s="374"/>
      <c r="AA441" s="374"/>
    </row>
    <row r="442" spans="3:27" x14ac:dyDescent="0.25">
      <c r="C442" s="370"/>
      <c r="E442" s="374"/>
      <c r="F442" s="374"/>
      <c r="G442" s="374"/>
      <c r="H442" s="374"/>
      <c r="I442" s="374"/>
      <c r="L442" s="374"/>
      <c r="M442" s="374"/>
      <c r="Q442" s="374"/>
      <c r="R442" s="374"/>
      <c r="V442" s="374"/>
      <c r="W442" s="374"/>
      <c r="AA442" s="374"/>
    </row>
    <row r="443" spans="3:27" x14ac:dyDescent="0.25">
      <c r="C443" s="370"/>
      <c r="E443" s="374"/>
      <c r="F443" s="374"/>
      <c r="G443" s="374"/>
      <c r="H443" s="374"/>
      <c r="I443" s="374"/>
      <c r="L443" s="374"/>
      <c r="M443" s="374"/>
      <c r="Q443" s="374"/>
      <c r="R443" s="374"/>
      <c r="V443" s="374"/>
      <c r="W443" s="374"/>
      <c r="AA443" s="374"/>
    </row>
    <row r="444" spans="3:27" x14ac:dyDescent="0.25">
      <c r="C444" s="370"/>
      <c r="E444" s="374"/>
      <c r="F444" s="374"/>
      <c r="G444" s="374"/>
      <c r="H444" s="374"/>
      <c r="I444" s="374"/>
      <c r="L444" s="374"/>
      <c r="M444" s="374"/>
      <c r="Q444" s="374"/>
      <c r="R444" s="374"/>
      <c r="V444" s="374"/>
      <c r="W444" s="374"/>
      <c r="AA444" s="374"/>
    </row>
    <row r="445" spans="3:27" x14ac:dyDescent="0.25">
      <c r="C445" s="370"/>
      <c r="E445" s="374"/>
      <c r="F445" s="374"/>
      <c r="G445" s="374"/>
      <c r="H445" s="374"/>
      <c r="I445" s="374"/>
      <c r="L445" s="374"/>
      <c r="M445" s="374"/>
      <c r="Q445" s="374"/>
      <c r="R445" s="374"/>
      <c r="V445" s="374"/>
      <c r="W445" s="374"/>
      <c r="AA445" s="374"/>
    </row>
    <row r="446" spans="3:27" x14ac:dyDescent="0.25">
      <c r="C446" s="370"/>
      <c r="E446" s="374"/>
      <c r="F446" s="374"/>
      <c r="G446" s="374"/>
      <c r="H446" s="374"/>
      <c r="I446" s="374"/>
      <c r="L446" s="374"/>
      <c r="M446" s="374"/>
      <c r="Q446" s="374"/>
      <c r="R446" s="374"/>
      <c r="V446" s="374"/>
      <c r="W446" s="374"/>
      <c r="AA446" s="374"/>
    </row>
    <row r="447" spans="3:27" x14ac:dyDescent="0.25">
      <c r="C447" s="370"/>
      <c r="E447" s="374"/>
      <c r="F447" s="374"/>
      <c r="G447" s="374"/>
      <c r="H447" s="374"/>
      <c r="I447" s="374"/>
      <c r="L447" s="374"/>
      <c r="M447" s="374"/>
      <c r="Q447" s="374"/>
      <c r="R447" s="374"/>
      <c r="V447" s="374"/>
      <c r="W447" s="374"/>
      <c r="AA447" s="374"/>
    </row>
    <row r="448" spans="3:27" x14ac:dyDescent="0.25">
      <c r="C448" s="370"/>
      <c r="E448" s="374"/>
      <c r="F448" s="374"/>
      <c r="G448" s="374"/>
      <c r="H448" s="374"/>
      <c r="I448" s="374"/>
      <c r="L448" s="374"/>
      <c r="M448" s="374"/>
      <c r="Q448" s="374"/>
      <c r="R448" s="374"/>
      <c r="V448" s="374"/>
      <c r="W448" s="374"/>
      <c r="AA448" s="374"/>
    </row>
    <row r="449" spans="3:27" x14ac:dyDescent="0.25">
      <c r="C449" s="370"/>
      <c r="E449" s="374"/>
      <c r="F449" s="374"/>
      <c r="G449" s="374"/>
      <c r="H449" s="374"/>
      <c r="I449" s="374"/>
      <c r="L449" s="374"/>
      <c r="M449" s="374"/>
      <c r="Q449" s="374"/>
      <c r="R449" s="374"/>
      <c r="V449" s="374"/>
      <c r="W449" s="374"/>
      <c r="AA449" s="374"/>
    </row>
    <row r="450" spans="3:27" x14ac:dyDescent="0.25">
      <c r="C450" s="370"/>
      <c r="E450" s="374"/>
      <c r="F450" s="374"/>
      <c r="G450" s="374"/>
      <c r="H450" s="374"/>
      <c r="I450" s="374"/>
      <c r="L450" s="374"/>
      <c r="M450" s="374"/>
      <c r="Q450" s="374"/>
      <c r="R450" s="374"/>
      <c r="V450" s="374"/>
      <c r="W450" s="374"/>
      <c r="AA450" s="374"/>
    </row>
    <row r="451" spans="3:27" x14ac:dyDescent="0.25">
      <c r="C451" s="370"/>
      <c r="E451" s="374"/>
      <c r="F451" s="374"/>
      <c r="G451" s="374"/>
      <c r="H451" s="374"/>
      <c r="I451" s="374"/>
      <c r="L451" s="374"/>
      <c r="M451" s="374"/>
      <c r="Q451" s="374"/>
      <c r="R451" s="374"/>
      <c r="V451" s="374"/>
      <c r="W451" s="374"/>
      <c r="AA451" s="374"/>
    </row>
    <row r="452" spans="3:27" x14ac:dyDescent="0.25">
      <c r="C452" s="370"/>
      <c r="E452" s="374"/>
      <c r="F452" s="374"/>
      <c r="G452" s="374"/>
      <c r="H452" s="374"/>
      <c r="I452" s="374"/>
      <c r="L452" s="374"/>
      <c r="M452" s="374"/>
      <c r="Q452" s="374"/>
      <c r="R452" s="374"/>
      <c r="V452" s="374"/>
      <c r="W452" s="374"/>
      <c r="AA452" s="374"/>
    </row>
    <row r="453" spans="3:27" x14ac:dyDescent="0.25">
      <c r="C453" s="370"/>
      <c r="E453" s="374"/>
      <c r="F453" s="374"/>
      <c r="G453" s="374"/>
      <c r="H453" s="374"/>
      <c r="I453" s="374"/>
      <c r="L453" s="374"/>
      <c r="M453" s="374"/>
      <c r="Q453" s="374"/>
      <c r="R453" s="374"/>
      <c r="V453" s="374"/>
      <c r="W453" s="374"/>
      <c r="AA453" s="374"/>
    </row>
    <row r="454" spans="3:27" x14ac:dyDescent="0.25">
      <c r="C454" s="370"/>
      <c r="E454" s="374"/>
      <c r="F454" s="374"/>
      <c r="G454" s="374"/>
      <c r="H454" s="374"/>
      <c r="I454" s="374"/>
      <c r="L454" s="374"/>
      <c r="M454" s="374"/>
      <c r="Q454" s="374"/>
      <c r="R454" s="374"/>
      <c r="V454" s="374"/>
      <c r="W454" s="374"/>
      <c r="AA454" s="374"/>
    </row>
    <row r="455" spans="3:27" x14ac:dyDescent="0.25">
      <c r="C455" s="370"/>
      <c r="E455" s="374"/>
      <c r="F455" s="374"/>
      <c r="G455" s="374"/>
      <c r="H455" s="374"/>
      <c r="I455" s="374"/>
      <c r="L455" s="374"/>
      <c r="M455" s="374"/>
      <c r="Q455" s="374"/>
      <c r="R455" s="374"/>
      <c r="V455" s="374"/>
      <c r="W455" s="374"/>
      <c r="AA455" s="374"/>
    </row>
    <row r="456" spans="3:27" x14ac:dyDescent="0.25">
      <c r="C456" s="370"/>
      <c r="E456" s="374"/>
      <c r="F456" s="374"/>
      <c r="G456" s="374"/>
      <c r="H456" s="374"/>
      <c r="I456" s="374"/>
      <c r="L456" s="374"/>
      <c r="M456" s="374"/>
      <c r="Q456" s="374"/>
      <c r="R456" s="374"/>
      <c r="V456" s="374"/>
      <c r="W456" s="374"/>
      <c r="AA456" s="374"/>
    </row>
    <row r="457" spans="3:27" x14ac:dyDescent="0.25">
      <c r="C457" s="370"/>
      <c r="E457" s="374"/>
      <c r="F457" s="374"/>
      <c r="G457" s="374"/>
      <c r="H457" s="374"/>
      <c r="I457" s="374"/>
      <c r="L457" s="374"/>
      <c r="M457" s="374"/>
      <c r="Q457" s="374"/>
      <c r="R457" s="374"/>
      <c r="V457" s="374"/>
      <c r="W457" s="374"/>
      <c r="AA457" s="374"/>
    </row>
    <row r="458" spans="3:27" x14ac:dyDescent="0.25">
      <c r="C458" s="370"/>
      <c r="E458" s="374"/>
      <c r="F458" s="374"/>
      <c r="G458" s="374"/>
      <c r="H458" s="374"/>
      <c r="I458" s="374"/>
      <c r="L458" s="374"/>
      <c r="M458" s="374"/>
      <c r="Q458" s="374"/>
      <c r="R458" s="374"/>
      <c r="V458" s="374"/>
      <c r="W458" s="374"/>
      <c r="AA458" s="374"/>
    </row>
    <row r="459" spans="3:27" x14ac:dyDescent="0.25">
      <c r="C459" s="370"/>
      <c r="E459" s="374"/>
      <c r="F459" s="374"/>
      <c r="G459" s="374"/>
      <c r="H459" s="374"/>
      <c r="I459" s="374"/>
      <c r="L459" s="374"/>
      <c r="M459" s="374"/>
      <c r="Q459" s="374"/>
      <c r="R459" s="374"/>
      <c r="V459" s="374"/>
      <c r="W459" s="374"/>
      <c r="AA459" s="374"/>
    </row>
    <row r="460" spans="3:27" x14ac:dyDescent="0.25">
      <c r="C460" s="370"/>
      <c r="E460" s="374"/>
      <c r="F460" s="374"/>
      <c r="G460" s="374"/>
      <c r="H460" s="374"/>
      <c r="I460" s="374"/>
      <c r="L460" s="374"/>
      <c r="M460" s="374"/>
      <c r="Q460" s="374"/>
      <c r="R460" s="374"/>
      <c r="V460" s="374"/>
      <c r="W460" s="374"/>
      <c r="AA460" s="374"/>
    </row>
    <row r="461" spans="3:27" x14ac:dyDescent="0.25">
      <c r="C461" s="370"/>
      <c r="E461" s="374"/>
      <c r="F461" s="374"/>
      <c r="G461" s="374"/>
      <c r="H461" s="374"/>
      <c r="I461" s="374"/>
      <c r="L461" s="374"/>
      <c r="M461" s="374"/>
      <c r="Q461" s="374"/>
      <c r="R461" s="374"/>
      <c r="V461" s="374"/>
      <c r="W461" s="374"/>
      <c r="AA461" s="374"/>
    </row>
    <row r="462" spans="3:27" x14ac:dyDescent="0.25">
      <c r="C462" s="370"/>
      <c r="E462" s="374"/>
      <c r="F462" s="374"/>
      <c r="G462" s="374"/>
      <c r="H462" s="374"/>
      <c r="I462" s="374"/>
      <c r="L462" s="374"/>
      <c r="M462" s="374"/>
      <c r="Q462" s="374"/>
      <c r="R462" s="374"/>
      <c r="V462" s="374"/>
      <c r="W462" s="374"/>
      <c r="AA462" s="374"/>
    </row>
    <row r="463" spans="3:27" x14ac:dyDescent="0.25">
      <c r="C463" s="370"/>
      <c r="E463" s="374"/>
      <c r="F463" s="374"/>
      <c r="G463" s="374"/>
      <c r="H463" s="374"/>
      <c r="I463" s="374"/>
      <c r="L463" s="374"/>
      <c r="M463" s="374"/>
      <c r="Q463" s="374"/>
      <c r="R463" s="374"/>
      <c r="V463" s="374"/>
      <c r="W463" s="374"/>
      <c r="AA463" s="374"/>
    </row>
    <row r="464" spans="3:27" x14ac:dyDescent="0.25">
      <c r="C464" s="370"/>
      <c r="E464" s="374"/>
      <c r="F464" s="374"/>
      <c r="G464" s="374"/>
      <c r="H464" s="374"/>
      <c r="I464" s="374"/>
      <c r="L464" s="374"/>
      <c r="M464" s="374"/>
      <c r="Q464" s="374"/>
      <c r="R464" s="374"/>
      <c r="V464" s="374"/>
      <c r="W464" s="374"/>
      <c r="AA464" s="374"/>
    </row>
    <row r="465" spans="3:27" x14ac:dyDescent="0.25">
      <c r="C465" s="370"/>
      <c r="E465" s="374"/>
      <c r="F465" s="374"/>
      <c r="G465" s="374"/>
      <c r="H465" s="374"/>
      <c r="I465" s="374"/>
      <c r="L465" s="374"/>
      <c r="M465" s="374"/>
      <c r="Q465" s="374"/>
      <c r="R465" s="374"/>
      <c r="V465" s="374"/>
      <c r="W465" s="374"/>
      <c r="AA465" s="374"/>
    </row>
    <row r="466" spans="3:27" x14ac:dyDescent="0.25">
      <c r="C466" s="370"/>
      <c r="E466" s="374"/>
      <c r="F466" s="374"/>
      <c r="G466" s="374"/>
      <c r="H466" s="374"/>
      <c r="I466" s="374"/>
      <c r="L466" s="374"/>
      <c r="M466" s="374"/>
      <c r="Q466" s="374"/>
      <c r="R466" s="374"/>
      <c r="V466" s="374"/>
      <c r="W466" s="374"/>
      <c r="AA466" s="374"/>
    </row>
    <row r="467" spans="3:27" x14ac:dyDescent="0.25">
      <c r="C467" s="370"/>
      <c r="E467" s="374"/>
      <c r="F467" s="374"/>
      <c r="G467" s="374"/>
      <c r="H467" s="374"/>
      <c r="I467" s="374"/>
      <c r="L467" s="374"/>
      <c r="M467" s="374"/>
      <c r="Q467" s="374"/>
      <c r="R467" s="374"/>
      <c r="V467" s="374"/>
      <c r="W467" s="374"/>
      <c r="AA467" s="374"/>
    </row>
    <row r="468" spans="3:27" x14ac:dyDescent="0.25">
      <c r="C468" s="370"/>
      <c r="E468" s="374"/>
      <c r="F468" s="374"/>
      <c r="G468" s="374"/>
      <c r="H468" s="374"/>
      <c r="I468" s="374"/>
      <c r="L468" s="374"/>
      <c r="M468" s="374"/>
      <c r="Q468" s="374"/>
      <c r="R468" s="374"/>
      <c r="V468" s="374"/>
      <c r="W468" s="374"/>
      <c r="AA468" s="374"/>
    </row>
    <row r="469" spans="3:27" x14ac:dyDescent="0.25">
      <c r="C469" s="370"/>
      <c r="E469" s="374"/>
      <c r="F469" s="374"/>
      <c r="G469" s="374"/>
      <c r="H469" s="374"/>
      <c r="I469" s="374"/>
      <c r="L469" s="374"/>
      <c r="M469" s="374"/>
      <c r="Q469" s="374"/>
      <c r="R469" s="374"/>
      <c r="V469" s="374"/>
      <c r="W469" s="374"/>
      <c r="AA469" s="374"/>
    </row>
    <row r="470" spans="3:27" x14ac:dyDescent="0.25">
      <c r="C470" s="370"/>
      <c r="E470" s="374"/>
      <c r="F470" s="374"/>
      <c r="G470" s="374"/>
      <c r="H470" s="374"/>
      <c r="I470" s="374"/>
      <c r="L470" s="374"/>
      <c r="M470" s="374"/>
      <c r="Q470" s="374"/>
      <c r="R470" s="374"/>
      <c r="V470" s="374"/>
      <c r="W470" s="374"/>
      <c r="AA470" s="374"/>
    </row>
    <row r="471" spans="3:27" x14ac:dyDescent="0.25">
      <c r="C471" s="370"/>
      <c r="E471" s="374"/>
      <c r="F471" s="374"/>
      <c r="G471" s="374"/>
      <c r="H471" s="374"/>
      <c r="I471" s="374"/>
      <c r="L471" s="374"/>
      <c r="M471" s="374"/>
      <c r="Q471" s="374"/>
      <c r="R471" s="374"/>
      <c r="V471" s="374"/>
      <c r="W471" s="374"/>
      <c r="AA471" s="374"/>
    </row>
    <row r="472" spans="3:27" x14ac:dyDescent="0.25">
      <c r="C472" s="370"/>
      <c r="E472" s="374"/>
      <c r="F472" s="374"/>
      <c r="G472" s="374"/>
      <c r="H472" s="374"/>
      <c r="I472" s="374"/>
      <c r="L472" s="374"/>
      <c r="M472" s="374"/>
      <c r="Q472" s="374"/>
      <c r="R472" s="374"/>
      <c r="V472" s="374"/>
      <c r="W472" s="374"/>
      <c r="AA472" s="374"/>
    </row>
    <row r="473" spans="3:27" x14ac:dyDescent="0.25">
      <c r="C473" s="370"/>
      <c r="E473" s="374"/>
      <c r="F473" s="374"/>
      <c r="G473" s="374"/>
      <c r="H473" s="374"/>
      <c r="I473" s="374"/>
      <c r="L473" s="374"/>
      <c r="M473" s="374"/>
      <c r="Q473" s="374"/>
      <c r="R473" s="374"/>
      <c r="V473" s="374"/>
      <c r="W473" s="374"/>
      <c r="AA473" s="374"/>
    </row>
    <row r="474" spans="3:27" x14ac:dyDescent="0.25">
      <c r="C474" s="370"/>
      <c r="E474" s="374"/>
      <c r="F474" s="374"/>
      <c r="G474" s="374"/>
      <c r="H474" s="374"/>
      <c r="I474" s="374"/>
      <c r="L474" s="374"/>
      <c r="M474" s="374"/>
      <c r="Q474" s="374"/>
      <c r="R474" s="374"/>
      <c r="V474" s="374"/>
      <c r="W474" s="374"/>
      <c r="AA474" s="374"/>
    </row>
    <row r="475" spans="3:27" x14ac:dyDescent="0.25">
      <c r="C475" s="370"/>
      <c r="E475" s="374"/>
      <c r="F475" s="374"/>
      <c r="G475" s="374"/>
      <c r="H475" s="374"/>
      <c r="I475" s="374"/>
      <c r="L475" s="374"/>
      <c r="M475" s="374"/>
      <c r="Q475" s="374"/>
      <c r="R475" s="374"/>
      <c r="V475" s="374"/>
      <c r="W475" s="374"/>
      <c r="AA475" s="374"/>
    </row>
    <row r="476" spans="3:27" x14ac:dyDescent="0.25">
      <c r="C476" s="370"/>
      <c r="E476" s="374"/>
      <c r="F476" s="374"/>
      <c r="G476" s="374"/>
      <c r="H476" s="374"/>
      <c r="I476" s="374"/>
      <c r="L476" s="374"/>
      <c r="M476" s="374"/>
      <c r="Q476" s="374"/>
      <c r="R476" s="374"/>
      <c r="V476" s="374"/>
      <c r="W476" s="374"/>
      <c r="AA476" s="374"/>
    </row>
    <row r="477" spans="3:27" x14ac:dyDescent="0.25">
      <c r="C477" s="370"/>
      <c r="E477" s="374"/>
      <c r="F477" s="374"/>
      <c r="G477" s="374"/>
      <c r="H477" s="374"/>
      <c r="I477" s="374"/>
      <c r="L477" s="374"/>
      <c r="M477" s="374"/>
      <c r="Q477" s="374"/>
      <c r="R477" s="374"/>
      <c r="V477" s="374"/>
      <c r="W477" s="374"/>
      <c r="AA477" s="374"/>
    </row>
    <row r="478" spans="3:27" x14ac:dyDescent="0.25">
      <c r="C478" s="370"/>
      <c r="E478" s="374"/>
      <c r="F478" s="374"/>
      <c r="G478" s="374"/>
      <c r="H478" s="374"/>
      <c r="I478" s="374"/>
      <c r="L478" s="374"/>
      <c r="M478" s="374"/>
      <c r="Q478" s="374"/>
      <c r="R478" s="374"/>
      <c r="V478" s="374"/>
      <c r="W478" s="374"/>
      <c r="AA478" s="374"/>
    </row>
    <row r="479" spans="3:27" x14ac:dyDescent="0.25">
      <c r="C479" s="370"/>
      <c r="E479" s="374"/>
      <c r="F479" s="374"/>
      <c r="G479" s="374"/>
      <c r="H479" s="374"/>
      <c r="I479" s="374"/>
      <c r="L479" s="374"/>
      <c r="M479" s="374"/>
      <c r="Q479" s="374"/>
      <c r="R479" s="374"/>
      <c r="V479" s="374"/>
      <c r="W479" s="374"/>
      <c r="AA479" s="374"/>
    </row>
    <row r="480" spans="3:27" x14ac:dyDescent="0.25">
      <c r="C480" s="370"/>
      <c r="E480" s="374"/>
      <c r="F480" s="374"/>
      <c r="G480" s="374"/>
      <c r="H480" s="374"/>
      <c r="I480" s="374"/>
      <c r="L480" s="374"/>
      <c r="M480" s="374"/>
      <c r="Q480" s="374"/>
      <c r="R480" s="374"/>
      <c r="V480" s="374"/>
      <c r="W480" s="374"/>
      <c r="AA480" s="374"/>
    </row>
    <row r="481" spans="3:27" x14ac:dyDescent="0.25">
      <c r="C481" s="370"/>
      <c r="E481" s="374"/>
      <c r="F481" s="374"/>
      <c r="G481" s="374"/>
      <c r="H481" s="374"/>
      <c r="I481" s="374"/>
      <c r="L481" s="374"/>
      <c r="M481" s="374"/>
      <c r="Q481" s="374"/>
      <c r="R481" s="374"/>
      <c r="V481" s="374"/>
      <c r="W481" s="374"/>
      <c r="AA481" s="374"/>
    </row>
    <row r="482" spans="3:27" x14ac:dyDescent="0.25">
      <c r="C482" s="370"/>
      <c r="E482" s="374"/>
      <c r="F482" s="374"/>
      <c r="G482" s="374"/>
      <c r="H482" s="374"/>
      <c r="I482" s="374"/>
      <c r="L482" s="374"/>
      <c r="M482" s="374"/>
      <c r="Q482" s="374"/>
      <c r="R482" s="374"/>
      <c r="V482" s="374"/>
      <c r="W482" s="374"/>
      <c r="AA482" s="374"/>
    </row>
    <row r="483" spans="3:27" x14ac:dyDescent="0.25">
      <c r="C483" s="370"/>
      <c r="E483" s="374"/>
      <c r="F483" s="374"/>
      <c r="G483" s="374"/>
      <c r="H483" s="374"/>
      <c r="I483" s="374"/>
      <c r="L483" s="374"/>
      <c r="M483" s="374"/>
      <c r="Q483" s="374"/>
      <c r="R483" s="374"/>
      <c r="V483" s="374"/>
      <c r="W483" s="374"/>
      <c r="AA483" s="374"/>
    </row>
    <row r="484" spans="3:27" x14ac:dyDescent="0.25">
      <c r="C484" s="370"/>
      <c r="E484" s="374"/>
      <c r="F484" s="374"/>
      <c r="G484" s="374"/>
      <c r="H484" s="374"/>
      <c r="I484" s="374"/>
      <c r="L484" s="374"/>
      <c r="M484" s="374"/>
      <c r="Q484" s="374"/>
      <c r="R484" s="374"/>
      <c r="V484" s="374"/>
      <c r="W484" s="374"/>
      <c r="AA484" s="374"/>
    </row>
    <row r="485" spans="3:27" x14ac:dyDescent="0.25">
      <c r="C485" s="370"/>
      <c r="E485" s="374"/>
      <c r="F485" s="374"/>
      <c r="G485" s="374"/>
      <c r="H485" s="374"/>
      <c r="I485" s="374"/>
      <c r="L485" s="374"/>
      <c r="M485" s="374"/>
      <c r="Q485" s="374"/>
      <c r="R485" s="374"/>
      <c r="V485" s="374"/>
      <c r="W485" s="374"/>
      <c r="AA485" s="374"/>
    </row>
    <row r="486" spans="3:27" x14ac:dyDescent="0.25">
      <c r="C486" s="370"/>
      <c r="E486" s="374"/>
      <c r="F486" s="374"/>
      <c r="G486" s="374"/>
      <c r="H486" s="374"/>
      <c r="I486" s="374"/>
      <c r="L486" s="374"/>
      <c r="M486" s="374"/>
      <c r="Q486" s="374"/>
      <c r="R486" s="374"/>
      <c r="V486" s="374"/>
      <c r="W486" s="374"/>
      <c r="AA486" s="374"/>
    </row>
    <row r="487" spans="3:27" x14ac:dyDescent="0.25">
      <c r="C487" s="370"/>
      <c r="E487" s="374"/>
      <c r="F487" s="374"/>
      <c r="G487" s="374"/>
      <c r="H487" s="374"/>
      <c r="I487" s="374"/>
      <c r="L487" s="374"/>
      <c r="M487" s="374"/>
      <c r="Q487" s="374"/>
      <c r="R487" s="374"/>
      <c r="V487" s="374"/>
      <c r="W487" s="374"/>
      <c r="AA487" s="374"/>
    </row>
    <row r="488" spans="3:27" x14ac:dyDescent="0.25">
      <c r="C488" s="370"/>
      <c r="E488" s="374"/>
      <c r="F488" s="374"/>
      <c r="G488" s="374"/>
      <c r="H488" s="374"/>
      <c r="I488" s="374"/>
      <c r="L488" s="374"/>
      <c r="M488" s="374"/>
      <c r="Q488" s="374"/>
      <c r="R488" s="374"/>
      <c r="V488" s="374"/>
      <c r="W488" s="374"/>
      <c r="AA488" s="374"/>
    </row>
    <row r="489" spans="3:27" x14ac:dyDescent="0.25">
      <c r="C489" s="370"/>
      <c r="E489" s="374"/>
      <c r="F489" s="374"/>
      <c r="G489" s="374"/>
      <c r="H489" s="374"/>
      <c r="I489" s="374"/>
      <c r="L489" s="374"/>
      <c r="M489" s="374"/>
      <c r="Q489" s="374"/>
      <c r="R489" s="374"/>
      <c r="V489" s="374"/>
      <c r="W489" s="374"/>
      <c r="AA489" s="374"/>
    </row>
    <row r="490" spans="3:27" x14ac:dyDescent="0.25">
      <c r="C490" s="370"/>
      <c r="E490" s="374"/>
      <c r="F490" s="374"/>
      <c r="G490" s="374"/>
      <c r="H490" s="374"/>
      <c r="I490" s="374"/>
      <c r="L490" s="374"/>
      <c r="M490" s="374"/>
      <c r="Q490" s="374"/>
      <c r="R490" s="374"/>
      <c r="V490" s="374"/>
      <c r="W490" s="374"/>
      <c r="AA490" s="374"/>
    </row>
    <row r="491" spans="3:27" x14ac:dyDescent="0.25">
      <c r="C491" s="370"/>
      <c r="E491" s="374"/>
      <c r="F491" s="374"/>
      <c r="G491" s="374"/>
      <c r="H491" s="374"/>
      <c r="I491" s="374"/>
      <c r="L491" s="374"/>
      <c r="M491" s="374"/>
      <c r="Q491" s="374"/>
      <c r="R491" s="374"/>
      <c r="V491" s="374"/>
      <c r="W491" s="374"/>
      <c r="AA491" s="374"/>
    </row>
    <row r="492" spans="3:27" x14ac:dyDescent="0.25">
      <c r="C492" s="370"/>
      <c r="E492" s="374"/>
      <c r="F492" s="374"/>
      <c r="G492" s="374"/>
      <c r="H492" s="374"/>
      <c r="I492" s="374"/>
      <c r="L492" s="374"/>
      <c r="M492" s="374"/>
      <c r="Q492" s="374"/>
      <c r="R492" s="374"/>
      <c r="V492" s="374"/>
      <c r="W492" s="374"/>
      <c r="AA492" s="374"/>
    </row>
    <row r="493" spans="3:27" x14ac:dyDescent="0.25">
      <c r="C493" s="370"/>
      <c r="E493" s="374"/>
      <c r="F493" s="374"/>
      <c r="G493" s="374"/>
      <c r="H493" s="374"/>
      <c r="I493" s="374"/>
      <c r="L493" s="374"/>
      <c r="M493" s="374"/>
      <c r="Q493" s="374"/>
      <c r="R493" s="374"/>
      <c r="V493" s="374"/>
      <c r="W493" s="374"/>
      <c r="AA493" s="374"/>
    </row>
    <row r="494" spans="3:27" x14ac:dyDescent="0.25">
      <c r="C494" s="370"/>
      <c r="E494" s="374"/>
      <c r="F494" s="374"/>
      <c r="G494" s="374"/>
      <c r="H494" s="374"/>
      <c r="I494" s="374"/>
      <c r="L494" s="374"/>
      <c r="M494" s="374"/>
      <c r="Q494" s="374"/>
      <c r="R494" s="374"/>
      <c r="V494" s="374"/>
      <c r="W494" s="374"/>
      <c r="AA494" s="374"/>
    </row>
    <row r="495" spans="3:27" x14ac:dyDescent="0.25">
      <c r="C495" s="370"/>
      <c r="E495" s="374"/>
      <c r="F495" s="374"/>
      <c r="G495" s="374"/>
      <c r="H495" s="374"/>
      <c r="I495" s="374"/>
      <c r="L495" s="374"/>
      <c r="M495" s="374"/>
      <c r="Q495" s="374"/>
      <c r="R495" s="374"/>
      <c r="V495" s="374"/>
      <c r="W495" s="374"/>
      <c r="AA495" s="374"/>
    </row>
    <row r="496" spans="3:27" x14ac:dyDescent="0.25">
      <c r="C496" s="370"/>
      <c r="E496" s="374"/>
      <c r="F496" s="374"/>
      <c r="G496" s="374"/>
      <c r="H496" s="374"/>
      <c r="I496" s="374"/>
      <c r="L496" s="374"/>
      <c r="M496" s="374"/>
      <c r="Q496" s="374"/>
      <c r="R496" s="374"/>
      <c r="V496" s="374"/>
      <c r="W496" s="374"/>
      <c r="AA496" s="374"/>
    </row>
    <row r="497" spans="3:27" x14ac:dyDescent="0.25">
      <c r="C497" s="370"/>
      <c r="E497" s="374"/>
      <c r="F497" s="374"/>
      <c r="G497" s="374"/>
      <c r="H497" s="374"/>
      <c r="I497" s="374"/>
      <c r="L497" s="374"/>
      <c r="M497" s="374"/>
      <c r="Q497" s="374"/>
      <c r="R497" s="374"/>
      <c r="V497" s="374"/>
      <c r="W497" s="374"/>
      <c r="AA497" s="374"/>
    </row>
    <row r="498" spans="3:27" x14ac:dyDescent="0.25">
      <c r="C498" s="370"/>
      <c r="E498" s="374"/>
      <c r="F498" s="374"/>
      <c r="G498" s="374"/>
      <c r="H498" s="374"/>
      <c r="I498" s="374"/>
      <c r="L498" s="374"/>
      <c r="M498" s="374"/>
      <c r="Q498" s="374"/>
      <c r="R498" s="374"/>
      <c r="V498" s="374"/>
      <c r="W498" s="374"/>
      <c r="AA498" s="374"/>
    </row>
    <row r="499" spans="3:27" x14ac:dyDescent="0.25">
      <c r="C499" s="370"/>
      <c r="E499" s="374"/>
      <c r="F499" s="374"/>
      <c r="G499" s="374"/>
      <c r="H499" s="374"/>
      <c r="I499" s="374"/>
      <c r="L499" s="374"/>
      <c r="M499" s="374"/>
      <c r="Q499" s="374"/>
      <c r="R499" s="374"/>
      <c r="V499" s="374"/>
      <c r="W499" s="374"/>
      <c r="AA499" s="374"/>
    </row>
    <row r="500" spans="3:27" x14ac:dyDescent="0.25">
      <c r="C500" s="370"/>
      <c r="E500" s="374"/>
      <c r="F500" s="374"/>
      <c r="G500" s="374"/>
      <c r="H500" s="374"/>
      <c r="I500" s="374"/>
      <c r="L500" s="374"/>
      <c r="M500" s="374"/>
      <c r="Q500" s="374"/>
      <c r="R500" s="374"/>
      <c r="V500" s="374"/>
      <c r="W500" s="374"/>
      <c r="AA500" s="374"/>
    </row>
    <row r="501" spans="3:27" x14ac:dyDescent="0.25">
      <c r="C501" s="370"/>
      <c r="E501" s="374"/>
      <c r="F501" s="374"/>
      <c r="G501" s="374"/>
      <c r="H501" s="374"/>
      <c r="I501" s="374"/>
      <c r="L501" s="374"/>
      <c r="M501" s="374"/>
      <c r="Q501" s="374"/>
      <c r="R501" s="374"/>
      <c r="V501" s="374"/>
      <c r="W501" s="374"/>
      <c r="AA501" s="374"/>
    </row>
    <row r="502" spans="3:27" x14ac:dyDescent="0.25">
      <c r="C502" s="370"/>
      <c r="E502" s="374"/>
      <c r="F502" s="374"/>
      <c r="G502" s="374"/>
      <c r="H502" s="374"/>
      <c r="I502" s="374"/>
      <c r="L502" s="374"/>
      <c r="M502" s="374"/>
      <c r="Q502" s="374"/>
      <c r="R502" s="374"/>
      <c r="V502" s="374"/>
      <c r="W502" s="374"/>
      <c r="AA502" s="374"/>
    </row>
    <row r="503" spans="3:27" x14ac:dyDescent="0.25">
      <c r="C503" s="370"/>
      <c r="E503" s="374"/>
      <c r="F503" s="374"/>
      <c r="G503" s="374"/>
      <c r="H503" s="374"/>
      <c r="I503" s="374"/>
      <c r="L503" s="374"/>
      <c r="M503" s="374"/>
      <c r="Q503" s="374"/>
      <c r="R503" s="374"/>
      <c r="V503" s="374"/>
      <c r="W503" s="374"/>
      <c r="AA503" s="374"/>
    </row>
    <row r="504" spans="3:27" x14ac:dyDescent="0.25">
      <c r="C504" s="370"/>
      <c r="E504" s="374"/>
      <c r="F504" s="374"/>
      <c r="G504" s="374"/>
      <c r="H504" s="374"/>
      <c r="I504" s="374"/>
      <c r="L504" s="374"/>
      <c r="M504" s="374"/>
      <c r="Q504" s="374"/>
      <c r="R504" s="374"/>
      <c r="V504" s="374"/>
      <c r="W504" s="374"/>
      <c r="AA504" s="374"/>
    </row>
    <row r="505" spans="3:27" x14ac:dyDescent="0.25">
      <c r="C505" s="370"/>
      <c r="E505" s="374"/>
      <c r="F505" s="374"/>
      <c r="G505" s="374"/>
      <c r="H505" s="374"/>
      <c r="I505" s="374"/>
      <c r="L505" s="374"/>
      <c r="M505" s="374"/>
      <c r="Q505" s="374"/>
      <c r="R505" s="374"/>
      <c r="V505" s="374"/>
      <c r="W505" s="374"/>
      <c r="AA505" s="374"/>
    </row>
    <row r="506" spans="3:27" x14ac:dyDescent="0.25">
      <c r="C506" s="370"/>
      <c r="E506" s="374"/>
      <c r="F506" s="374"/>
      <c r="G506" s="374"/>
      <c r="H506" s="374"/>
      <c r="I506" s="374"/>
      <c r="L506" s="374"/>
      <c r="M506" s="374"/>
      <c r="Q506" s="374"/>
      <c r="R506" s="374"/>
      <c r="V506" s="374"/>
      <c r="W506" s="374"/>
      <c r="AA506" s="374"/>
    </row>
    <row r="507" spans="3:27" x14ac:dyDescent="0.25">
      <c r="C507" s="370"/>
      <c r="E507" s="374"/>
      <c r="F507" s="374"/>
      <c r="G507" s="374"/>
      <c r="H507" s="374"/>
      <c r="I507" s="374"/>
      <c r="L507" s="374"/>
      <c r="M507" s="374"/>
      <c r="Q507" s="374"/>
      <c r="R507" s="374"/>
      <c r="V507" s="374"/>
      <c r="W507" s="374"/>
      <c r="AA507" s="374"/>
    </row>
    <row r="508" spans="3:27" x14ac:dyDescent="0.25">
      <c r="C508" s="370"/>
      <c r="E508" s="374"/>
      <c r="F508" s="374"/>
      <c r="G508" s="374"/>
      <c r="H508" s="374"/>
      <c r="I508" s="374"/>
      <c r="L508" s="374"/>
      <c r="M508" s="374"/>
      <c r="Q508" s="374"/>
      <c r="R508" s="374"/>
      <c r="V508" s="374"/>
      <c r="W508" s="374"/>
      <c r="AA508" s="374"/>
    </row>
    <row r="509" spans="3:27" x14ac:dyDescent="0.25">
      <c r="C509" s="370"/>
      <c r="E509" s="374"/>
      <c r="F509" s="374"/>
      <c r="G509" s="374"/>
      <c r="H509" s="374"/>
      <c r="I509" s="374"/>
      <c r="L509" s="374"/>
      <c r="M509" s="374"/>
      <c r="Q509" s="374"/>
      <c r="R509" s="374"/>
      <c r="V509" s="374"/>
      <c r="W509" s="374"/>
      <c r="AA509" s="374"/>
    </row>
    <row r="510" spans="3:27" x14ac:dyDescent="0.25">
      <c r="C510" s="370"/>
      <c r="E510" s="374"/>
      <c r="F510" s="374"/>
      <c r="G510" s="374"/>
      <c r="H510" s="374"/>
      <c r="I510" s="374"/>
      <c r="L510" s="374"/>
      <c r="M510" s="374"/>
      <c r="Q510" s="374"/>
      <c r="R510" s="374"/>
      <c r="V510" s="374"/>
      <c r="W510" s="374"/>
      <c r="AA510" s="374"/>
    </row>
    <row r="511" spans="3:27" x14ac:dyDescent="0.25">
      <c r="C511" s="370"/>
      <c r="E511" s="374"/>
      <c r="F511" s="374"/>
      <c r="G511" s="374"/>
      <c r="H511" s="374"/>
      <c r="I511" s="374"/>
      <c r="L511" s="374"/>
      <c r="M511" s="374"/>
      <c r="Q511" s="374"/>
      <c r="R511" s="374"/>
      <c r="V511" s="374"/>
      <c r="W511" s="374"/>
      <c r="AA511" s="374"/>
    </row>
    <row r="512" spans="3:27" x14ac:dyDescent="0.25">
      <c r="C512" s="370"/>
      <c r="E512" s="374"/>
      <c r="F512" s="374"/>
      <c r="G512" s="374"/>
      <c r="H512" s="374"/>
      <c r="I512" s="374"/>
      <c r="L512" s="374"/>
      <c r="M512" s="374"/>
      <c r="Q512" s="374"/>
      <c r="R512" s="374"/>
      <c r="V512" s="374"/>
      <c r="W512" s="374"/>
      <c r="AA512" s="374"/>
    </row>
    <row r="513" spans="3:27" x14ac:dyDescent="0.25">
      <c r="C513" s="370"/>
      <c r="E513" s="374"/>
      <c r="F513" s="374"/>
      <c r="G513" s="374"/>
      <c r="H513" s="374"/>
      <c r="I513" s="374"/>
      <c r="L513" s="374"/>
      <c r="M513" s="374"/>
      <c r="Q513" s="374"/>
      <c r="R513" s="374"/>
      <c r="V513" s="374"/>
      <c r="W513" s="374"/>
      <c r="AA513" s="374"/>
    </row>
    <row r="514" spans="3:27" x14ac:dyDescent="0.25">
      <c r="C514" s="370"/>
      <c r="E514" s="374"/>
      <c r="F514" s="374"/>
      <c r="G514" s="374"/>
      <c r="H514" s="374"/>
      <c r="I514" s="374"/>
      <c r="L514" s="374"/>
      <c r="M514" s="374"/>
      <c r="Q514" s="374"/>
      <c r="R514" s="374"/>
      <c r="V514" s="374"/>
      <c r="W514" s="374"/>
      <c r="AA514" s="374"/>
    </row>
    <row r="515" spans="3:27" x14ac:dyDescent="0.25">
      <c r="C515" s="370"/>
      <c r="E515" s="374"/>
      <c r="F515" s="374"/>
      <c r="G515" s="374"/>
      <c r="H515" s="374"/>
      <c r="I515" s="374"/>
      <c r="L515" s="374"/>
      <c r="M515" s="374"/>
      <c r="Q515" s="374"/>
      <c r="R515" s="374"/>
      <c r="V515" s="374"/>
      <c r="W515" s="374"/>
      <c r="AA515" s="374"/>
    </row>
    <row r="516" spans="3:27" x14ac:dyDescent="0.25">
      <c r="C516" s="370"/>
      <c r="E516" s="374"/>
      <c r="F516" s="374"/>
      <c r="G516" s="374"/>
      <c r="H516" s="374"/>
      <c r="I516" s="374"/>
      <c r="L516" s="374"/>
      <c r="M516" s="374"/>
      <c r="Q516" s="374"/>
      <c r="R516" s="374"/>
      <c r="V516" s="374"/>
      <c r="W516" s="374"/>
      <c r="AA516" s="374"/>
    </row>
    <row r="517" spans="3:27" x14ac:dyDescent="0.25">
      <c r="C517" s="370"/>
      <c r="E517" s="374"/>
      <c r="F517" s="374"/>
      <c r="G517" s="374"/>
      <c r="H517" s="374"/>
      <c r="I517" s="374"/>
      <c r="L517" s="374"/>
      <c r="M517" s="374"/>
      <c r="Q517" s="374"/>
      <c r="R517" s="374"/>
      <c r="V517" s="374"/>
      <c r="W517" s="374"/>
      <c r="AA517" s="374"/>
    </row>
    <row r="518" spans="3:27" x14ac:dyDescent="0.25">
      <c r="C518" s="370"/>
      <c r="E518" s="374"/>
      <c r="F518" s="374"/>
      <c r="G518" s="374"/>
      <c r="H518" s="374"/>
      <c r="I518" s="374"/>
      <c r="L518" s="374"/>
      <c r="M518" s="374"/>
      <c r="Q518" s="374"/>
      <c r="R518" s="374"/>
      <c r="V518" s="374"/>
      <c r="W518" s="374"/>
      <c r="AA518" s="374"/>
    </row>
    <row r="519" spans="3:27" x14ac:dyDescent="0.25">
      <c r="C519" s="370"/>
      <c r="E519" s="374"/>
      <c r="F519" s="374"/>
      <c r="G519" s="374"/>
      <c r="H519" s="374"/>
      <c r="I519" s="374"/>
      <c r="L519" s="374"/>
      <c r="M519" s="374"/>
      <c r="Q519" s="374"/>
      <c r="R519" s="374"/>
      <c r="V519" s="374"/>
      <c r="W519" s="374"/>
      <c r="AA519" s="374"/>
    </row>
    <row r="520" spans="3:27" x14ac:dyDescent="0.25">
      <c r="C520" s="370"/>
      <c r="E520" s="374"/>
      <c r="F520" s="374"/>
      <c r="G520" s="374"/>
      <c r="H520" s="374"/>
      <c r="I520" s="374"/>
      <c r="L520" s="374"/>
      <c r="M520" s="374"/>
      <c r="Q520" s="374"/>
      <c r="R520" s="374"/>
      <c r="V520" s="374"/>
      <c r="W520" s="374"/>
      <c r="AA520" s="374"/>
    </row>
    <row r="521" spans="3:27" x14ac:dyDescent="0.25">
      <c r="C521" s="370"/>
      <c r="E521" s="374"/>
      <c r="F521" s="374"/>
      <c r="G521" s="374"/>
      <c r="H521" s="374"/>
      <c r="I521" s="374"/>
      <c r="L521" s="374"/>
      <c r="M521" s="374"/>
      <c r="Q521" s="374"/>
      <c r="R521" s="374"/>
      <c r="V521" s="374"/>
      <c r="W521" s="374"/>
      <c r="AA521" s="374"/>
    </row>
    <row r="522" spans="3:27" x14ac:dyDescent="0.25">
      <c r="C522" s="370"/>
      <c r="E522" s="374"/>
      <c r="F522" s="374"/>
      <c r="G522" s="374"/>
      <c r="H522" s="374"/>
      <c r="I522" s="374"/>
      <c r="L522" s="374"/>
      <c r="M522" s="374"/>
      <c r="Q522" s="374"/>
      <c r="R522" s="374"/>
      <c r="V522" s="374"/>
      <c r="W522" s="374"/>
      <c r="AA522" s="374"/>
    </row>
    <row r="523" spans="3:27" x14ac:dyDescent="0.25">
      <c r="C523" s="370"/>
      <c r="E523" s="374"/>
      <c r="F523" s="374"/>
      <c r="G523" s="374"/>
      <c r="H523" s="374"/>
      <c r="I523" s="374"/>
      <c r="L523" s="374"/>
      <c r="M523" s="374"/>
      <c r="Q523" s="374"/>
      <c r="R523" s="374"/>
      <c r="V523" s="374"/>
      <c r="W523" s="374"/>
      <c r="AA523" s="374"/>
    </row>
    <row r="524" spans="3:27" x14ac:dyDescent="0.25">
      <c r="C524" s="370"/>
      <c r="E524" s="374"/>
      <c r="F524" s="374"/>
      <c r="G524" s="374"/>
      <c r="H524" s="374"/>
      <c r="I524" s="374"/>
      <c r="L524" s="374"/>
      <c r="M524" s="374"/>
      <c r="Q524" s="374"/>
      <c r="R524" s="374"/>
      <c r="V524" s="374"/>
      <c r="W524" s="374"/>
      <c r="AA524" s="374"/>
    </row>
    <row r="525" spans="3:27" x14ac:dyDescent="0.25">
      <c r="C525" s="370"/>
      <c r="E525" s="374"/>
      <c r="F525" s="374"/>
      <c r="G525" s="374"/>
      <c r="H525" s="374"/>
      <c r="I525" s="374"/>
      <c r="L525" s="374"/>
      <c r="M525" s="374"/>
      <c r="Q525" s="374"/>
      <c r="R525" s="374"/>
      <c r="V525" s="374"/>
      <c r="W525" s="374"/>
      <c r="AA525" s="374"/>
    </row>
    <row r="526" spans="3:27" x14ac:dyDescent="0.25">
      <c r="C526" s="370"/>
      <c r="E526" s="374"/>
      <c r="F526" s="374"/>
      <c r="G526" s="374"/>
      <c r="H526" s="374"/>
      <c r="I526" s="374"/>
      <c r="L526" s="374"/>
      <c r="M526" s="374"/>
      <c r="Q526" s="374"/>
      <c r="R526" s="374"/>
      <c r="V526" s="374"/>
      <c r="W526" s="374"/>
      <c r="AA526" s="374"/>
    </row>
    <row r="527" spans="3:27" x14ac:dyDescent="0.25">
      <c r="C527" s="370"/>
      <c r="E527" s="374"/>
      <c r="F527" s="374"/>
      <c r="G527" s="374"/>
      <c r="H527" s="374"/>
      <c r="I527" s="374"/>
      <c r="L527" s="374"/>
      <c r="M527" s="374"/>
      <c r="Q527" s="374"/>
      <c r="R527" s="374"/>
      <c r="V527" s="374"/>
      <c r="W527" s="374"/>
      <c r="AA527" s="374"/>
    </row>
    <row r="528" spans="3:27" x14ac:dyDescent="0.25">
      <c r="C528" s="370"/>
      <c r="E528" s="374"/>
      <c r="F528" s="374"/>
      <c r="G528" s="374"/>
      <c r="H528" s="374"/>
      <c r="I528" s="374"/>
      <c r="L528" s="374"/>
      <c r="M528" s="374"/>
      <c r="Q528" s="374"/>
      <c r="R528" s="374"/>
      <c r="V528" s="374"/>
      <c r="W528" s="374"/>
      <c r="AA528" s="374"/>
    </row>
    <row r="529" spans="3:27" x14ac:dyDescent="0.25">
      <c r="C529" s="370"/>
      <c r="E529" s="374"/>
      <c r="F529" s="374"/>
      <c r="G529" s="374"/>
      <c r="H529" s="374"/>
      <c r="I529" s="374"/>
      <c r="L529" s="374"/>
      <c r="M529" s="374"/>
      <c r="Q529" s="374"/>
      <c r="R529" s="374"/>
      <c r="V529" s="374"/>
      <c r="W529" s="374"/>
      <c r="AA529" s="374"/>
    </row>
  </sheetData>
  <autoFilter ref="A4:BN70"/>
  <mergeCells count="10">
    <mergeCell ref="A1:A3"/>
    <mergeCell ref="B1:B3"/>
    <mergeCell ref="C1:C3"/>
    <mergeCell ref="D1:AC1"/>
    <mergeCell ref="D2:H2"/>
    <mergeCell ref="I2:M2"/>
    <mergeCell ref="N2:R2"/>
    <mergeCell ref="S2:W2"/>
    <mergeCell ref="X2:AB2"/>
    <mergeCell ref="AC2:A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рейтинг МО на 01.11.2019</vt:lpstr>
      <vt:lpstr>ЭЛН на 01.10 </vt:lpstr>
      <vt:lpstr>ИПРА</vt:lpstr>
      <vt:lpstr>ЭП</vt:lpstr>
      <vt:lpstr>телемедицинские консультации</vt:lpstr>
      <vt:lpstr>Паллиативная МП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Пестова Наталья Михайловна</dc:creator>
  <cp:lastModifiedBy>Пестова Наталья Михайловна</cp:lastModifiedBy>
  <cp:lastPrinted>2019-11-13T11:49:17Z</cp:lastPrinted>
  <dcterms:created xsi:type="dcterms:W3CDTF">2019-07-12T06:53:21Z</dcterms:created>
  <dcterms:modified xsi:type="dcterms:W3CDTF">2019-11-20T08:16:47Z</dcterms:modified>
</cp:coreProperties>
</file>