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отдел развития телемедицины и интернет-ресурсов\ЭЛН,ИПРА,ЭЦП,Телемедицина\Данные на 01.11.2020\"/>
    </mc:Choice>
  </mc:AlternateContent>
  <bookViews>
    <workbookView xWindow="0" yWindow="0" windowWidth="28800" windowHeight="11835"/>
  </bookViews>
  <sheets>
    <sheet name="рейтинг МО на 01.11.2020" sheetId="9" r:id="rId1"/>
    <sheet name="ИПРА" sheetId="10" r:id="rId2"/>
    <sheet name="телемедицинские консультации" sheetId="7" r:id="rId3"/>
    <sheet name="ЭЛН на 01.10.2020" sheetId="8" r:id="rId4"/>
    <sheet name="МСЭ" sheetId="19" r:id="rId5"/>
    <sheet name="057 0101-3009 Направления" sheetId="20" r:id="rId6"/>
    <sheet name="Госпитализации 01.01.-30.10" sheetId="18" r:id="rId7"/>
  </sheets>
  <definedNames>
    <definedName name="_xlnm._FilterDatabase" localSheetId="1" hidden="1">ИПРА!$A$2:$J$64</definedName>
    <definedName name="_xlnm._FilterDatabase" localSheetId="0" hidden="1">'рейтинг МО на 01.11.2020'!$A$3:$F$106</definedName>
    <definedName name="_xlnm._FilterDatabase" localSheetId="2" hidden="1">'телемедицинские консультации'!$A$4:$AQ$4</definedName>
    <definedName name="_xlnm._FilterDatabase" localSheetId="3" hidden="1">'ЭЛН на 01.10.2020'!$A$4:$Q$102</definedName>
    <definedName name="_xlnm.Print_Titles" localSheetId="0">'рейтинг МО на 01.11.2020'!$2:$2</definedName>
    <definedName name="стат" localSheetId="0">#REF!</definedName>
    <definedName name="стат">#REF!</definedName>
    <definedName name="ЭЛЛН" localSheetId="0">#REF!</definedName>
    <definedName name="ЭЛЛН">#REF!</definedName>
  </definedNames>
  <calcPr calcId="152511"/>
</workbook>
</file>

<file path=xl/calcChain.xml><?xml version="1.0" encoding="utf-8"?>
<calcChain xmlns="http://schemas.openxmlformats.org/spreadsheetml/2006/main">
  <c r="E87" i="18" l="1"/>
  <c r="E86" i="18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5" i="18"/>
  <c r="E4" i="18"/>
  <c r="E3" i="18"/>
  <c r="G77" i="19" l="1"/>
  <c r="F77" i="19"/>
  <c r="G76" i="19"/>
  <c r="F76" i="19"/>
  <c r="G75" i="19"/>
  <c r="F75" i="19"/>
  <c r="G74" i="19"/>
  <c r="F74" i="19"/>
  <c r="G73" i="19"/>
  <c r="F73" i="19"/>
  <c r="G72" i="19"/>
  <c r="F72" i="19"/>
  <c r="G71" i="19"/>
  <c r="F71" i="19"/>
  <c r="G70" i="19"/>
  <c r="F70" i="19"/>
  <c r="G69" i="19"/>
  <c r="F69" i="19"/>
  <c r="G68" i="19"/>
  <c r="F68" i="19"/>
  <c r="G67" i="19"/>
  <c r="F67" i="19"/>
  <c r="G66" i="19"/>
  <c r="F66" i="19"/>
  <c r="G65" i="19"/>
  <c r="F65" i="19"/>
  <c r="G64" i="19"/>
  <c r="F64" i="19"/>
  <c r="G63" i="19"/>
  <c r="F63" i="19"/>
  <c r="N62" i="19"/>
  <c r="G62" i="19"/>
  <c r="F62" i="19"/>
  <c r="N61" i="19"/>
  <c r="G61" i="19"/>
  <c r="F61" i="19"/>
  <c r="N60" i="19"/>
  <c r="G60" i="19"/>
  <c r="F60" i="19"/>
  <c r="N59" i="19"/>
  <c r="G59" i="19"/>
  <c r="F59" i="19"/>
  <c r="N58" i="19"/>
  <c r="G58" i="19"/>
  <c r="F58" i="19"/>
  <c r="N57" i="19"/>
  <c r="G57" i="19"/>
  <c r="F57" i="19"/>
  <c r="N56" i="19"/>
  <c r="G56" i="19"/>
  <c r="F56" i="19"/>
  <c r="N55" i="19"/>
  <c r="G55" i="19"/>
  <c r="F55" i="19"/>
  <c r="N54" i="19"/>
  <c r="G54" i="19"/>
  <c r="F54" i="19"/>
  <c r="N53" i="19"/>
  <c r="G53" i="19"/>
  <c r="F53" i="19"/>
  <c r="N52" i="19"/>
  <c r="G52" i="19"/>
  <c r="F52" i="19"/>
  <c r="N51" i="19"/>
  <c r="G51" i="19"/>
  <c r="F51" i="19"/>
  <c r="N50" i="19"/>
  <c r="G50" i="19"/>
  <c r="F50" i="19"/>
  <c r="N49" i="19"/>
  <c r="G49" i="19"/>
  <c r="F49" i="19"/>
  <c r="N48" i="19"/>
  <c r="G48" i="19"/>
  <c r="F48" i="19"/>
  <c r="N47" i="19"/>
  <c r="G47" i="19"/>
  <c r="F47" i="19"/>
  <c r="N46" i="19"/>
  <c r="G46" i="19"/>
  <c r="F46" i="19"/>
  <c r="N45" i="19"/>
  <c r="G45" i="19"/>
  <c r="F45" i="19"/>
  <c r="N44" i="19"/>
  <c r="G44" i="19"/>
  <c r="F44" i="19"/>
  <c r="N43" i="19"/>
  <c r="G43" i="19"/>
  <c r="F43" i="19"/>
  <c r="N42" i="19"/>
  <c r="G42" i="19"/>
  <c r="F42" i="19"/>
  <c r="N41" i="19"/>
  <c r="G41" i="19"/>
  <c r="F41" i="19"/>
  <c r="N40" i="19"/>
  <c r="G40" i="19"/>
  <c r="F40" i="19"/>
  <c r="N39" i="19"/>
  <c r="G39" i="19"/>
  <c r="F39" i="19"/>
  <c r="N38" i="19"/>
  <c r="G38" i="19"/>
  <c r="F38" i="19"/>
  <c r="N37" i="19"/>
  <c r="G37" i="19"/>
  <c r="F37" i="19"/>
  <c r="N36" i="19"/>
  <c r="G36" i="19"/>
  <c r="F36" i="19"/>
  <c r="N35" i="19"/>
  <c r="G35" i="19"/>
  <c r="F35" i="19"/>
  <c r="N34" i="19"/>
  <c r="G34" i="19"/>
  <c r="F34" i="19"/>
  <c r="N33" i="19"/>
  <c r="G33" i="19"/>
  <c r="F33" i="19"/>
  <c r="N32" i="19"/>
  <c r="G32" i="19"/>
  <c r="F32" i="19"/>
  <c r="N31" i="19"/>
  <c r="G31" i="19"/>
  <c r="F31" i="19"/>
  <c r="N30" i="19"/>
  <c r="G30" i="19"/>
  <c r="F30" i="19"/>
  <c r="N29" i="19"/>
  <c r="G29" i="19"/>
  <c r="F29" i="19"/>
  <c r="N28" i="19"/>
  <c r="G28" i="19"/>
  <c r="F28" i="19"/>
  <c r="N27" i="19"/>
  <c r="G27" i="19"/>
  <c r="F27" i="19"/>
  <c r="N26" i="19"/>
  <c r="G26" i="19"/>
  <c r="F26" i="19"/>
  <c r="N25" i="19"/>
  <c r="G25" i="19"/>
  <c r="F25" i="19"/>
  <c r="N24" i="19"/>
  <c r="G24" i="19"/>
  <c r="F24" i="19"/>
  <c r="N23" i="19"/>
  <c r="G23" i="19"/>
  <c r="F23" i="19"/>
  <c r="N22" i="19"/>
  <c r="G22" i="19"/>
  <c r="F22" i="19"/>
  <c r="N21" i="19"/>
  <c r="G21" i="19"/>
  <c r="F21" i="19"/>
  <c r="N20" i="19"/>
  <c r="G20" i="19"/>
  <c r="F20" i="19"/>
  <c r="N19" i="19"/>
  <c r="G19" i="19"/>
  <c r="F19" i="19"/>
  <c r="N18" i="19"/>
  <c r="G18" i="19"/>
  <c r="F18" i="19"/>
  <c r="N17" i="19"/>
  <c r="G17" i="19"/>
  <c r="F17" i="19"/>
  <c r="N16" i="19"/>
  <c r="G16" i="19"/>
  <c r="F16" i="19"/>
  <c r="N15" i="19"/>
  <c r="G15" i="19"/>
  <c r="F15" i="19"/>
  <c r="N14" i="19"/>
  <c r="G14" i="19"/>
  <c r="F14" i="19"/>
  <c r="N13" i="19"/>
  <c r="G13" i="19"/>
  <c r="F13" i="19"/>
  <c r="N12" i="19"/>
  <c r="G12" i="19"/>
  <c r="F12" i="19"/>
  <c r="N11" i="19"/>
  <c r="G11" i="19"/>
  <c r="F11" i="19"/>
  <c r="N10" i="19"/>
  <c r="G10" i="19"/>
  <c r="F10" i="19"/>
  <c r="N9" i="19"/>
  <c r="G9" i="19"/>
  <c r="F9" i="19"/>
  <c r="N8" i="19"/>
  <c r="G8" i="19"/>
  <c r="F8" i="19"/>
  <c r="N7" i="19"/>
  <c r="G7" i="19"/>
  <c r="F7" i="19"/>
  <c r="N6" i="19"/>
  <c r="G6" i="19"/>
  <c r="F6" i="19"/>
  <c r="N5" i="19"/>
  <c r="G5" i="19"/>
  <c r="G4" i="19" s="1"/>
  <c r="F5" i="19"/>
  <c r="F4" i="19" s="1"/>
  <c r="A5" i="19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M4" i="19"/>
  <c r="L4" i="19"/>
  <c r="K4" i="19"/>
  <c r="J4" i="19"/>
  <c r="I4" i="19"/>
  <c r="H4" i="19"/>
  <c r="E4" i="19"/>
  <c r="D4" i="19"/>
  <c r="BL6" i="7" l="1"/>
  <c r="BL7" i="7"/>
  <c r="BL8" i="7"/>
  <c r="BL9" i="7"/>
  <c r="BL10" i="7"/>
  <c r="BL11" i="7"/>
  <c r="BL12" i="7"/>
  <c r="BL13" i="7"/>
  <c r="BL14" i="7"/>
  <c r="BL15" i="7"/>
  <c r="BL16" i="7"/>
  <c r="BL17" i="7"/>
  <c r="BL18" i="7"/>
  <c r="BL5" i="7"/>
  <c r="N64" i="10" l="1"/>
  <c r="N55" i="10"/>
  <c r="N53" i="10"/>
  <c r="N56" i="10"/>
  <c r="N52" i="10"/>
  <c r="N6" i="10"/>
  <c r="N51" i="10"/>
  <c r="N63" i="10"/>
  <c r="N62" i="10"/>
  <c r="N5" i="10"/>
  <c r="N61" i="10"/>
  <c r="N60" i="10"/>
  <c r="N54" i="10"/>
  <c r="N59" i="10"/>
  <c r="N4" i="10"/>
  <c r="N50" i="10"/>
  <c r="N58" i="10"/>
  <c r="N49" i="10"/>
  <c r="N57" i="10"/>
  <c r="N48" i="10"/>
  <c r="N3" i="10"/>
  <c r="N47" i="10"/>
  <c r="Q27" i="8" l="1"/>
  <c r="D8" i="9" l="1"/>
  <c r="Q31" i="8" l="1"/>
  <c r="Q89" i="8"/>
  <c r="Q71" i="8"/>
  <c r="Q72" i="8"/>
  <c r="Q96" i="8"/>
  <c r="Q29" i="8"/>
  <c r="Q76" i="8"/>
  <c r="Q23" i="8"/>
  <c r="Q78" i="8"/>
  <c r="Q32" i="8"/>
  <c r="Q50" i="8"/>
  <c r="Q74" i="8"/>
  <c r="Q60" i="8"/>
  <c r="Q46" i="8"/>
  <c r="Q67" i="8"/>
  <c r="Q61" i="8"/>
  <c r="Q17" i="8"/>
  <c r="Q22" i="8"/>
  <c r="Q33" i="8"/>
  <c r="Q47" i="8"/>
  <c r="Q37" i="8"/>
  <c r="Q95" i="8"/>
  <c r="Q79" i="8"/>
  <c r="Q34" i="8"/>
  <c r="Q63" i="8"/>
  <c r="Q6" i="8"/>
  <c r="Q7" i="8"/>
  <c r="Q75" i="8"/>
  <c r="Q9" i="8"/>
  <c r="Q38" i="8"/>
  <c r="Q52" i="8"/>
  <c r="Q10" i="8"/>
  <c r="Q16" i="8"/>
  <c r="Q24" i="8"/>
  <c r="Q8" i="8"/>
  <c r="Q19" i="8"/>
  <c r="Q15" i="8"/>
  <c r="Q13" i="8"/>
  <c r="Q42" i="8"/>
  <c r="Q18" i="8"/>
  <c r="Q69" i="8"/>
  <c r="Q80" i="8"/>
  <c r="Q12" i="8"/>
  <c r="Q25" i="8"/>
  <c r="Q11" i="8"/>
  <c r="Q21" i="8"/>
  <c r="Q20" i="8"/>
  <c r="Q86" i="8"/>
  <c r="Q40" i="8"/>
  <c r="Q45" i="8"/>
  <c r="Q35" i="8"/>
  <c r="Q94" i="8"/>
  <c r="Q5" i="8"/>
  <c r="Q48" i="8"/>
  <c r="Q26" i="8"/>
  <c r="Q36" i="8"/>
  <c r="Q73" i="8"/>
  <c r="Q14" i="8"/>
  <c r="Q51" i="8"/>
  <c r="Q83" i="8"/>
  <c r="Q81" i="8"/>
  <c r="Q82" i="8"/>
  <c r="Q100" i="8"/>
  <c r="Q43" i="8"/>
  <c r="Q85" i="8"/>
  <c r="Q92" i="8"/>
  <c r="Q77" i="8"/>
  <c r="Q98" i="8"/>
  <c r="Q84" i="8"/>
  <c r="Q59" i="8"/>
  <c r="Q91" i="8"/>
  <c r="Q64" i="8"/>
  <c r="Q56" i="8"/>
  <c r="Q65" i="8"/>
  <c r="Q44" i="8"/>
  <c r="Q93" i="8"/>
  <c r="Q66" i="8"/>
  <c r="Q102" i="8"/>
  <c r="Q30" i="8"/>
  <c r="Q57" i="8"/>
  <c r="Q53" i="8"/>
  <c r="Q68" i="8"/>
  <c r="Q54" i="8"/>
  <c r="Q88" i="8"/>
  <c r="Q28" i="8"/>
  <c r="Q99" i="8"/>
  <c r="Q90" i="8"/>
  <c r="Q97" i="8"/>
  <c r="Q39" i="8"/>
  <c r="Q55" i="8"/>
  <c r="Q41" i="8"/>
  <c r="Q49" i="8"/>
  <c r="Q87" i="8"/>
  <c r="Q58" i="8"/>
  <c r="Q101" i="8"/>
  <c r="Q62" i="8"/>
  <c r="Q70" i="8"/>
  <c r="D11" i="9" l="1"/>
  <c r="D20" i="9"/>
  <c r="D25" i="9"/>
  <c r="D12" i="9"/>
  <c r="D13" i="9"/>
  <c r="D18" i="9"/>
  <c r="D56" i="9"/>
  <c r="D15" i="9"/>
  <c r="D38" i="9"/>
  <c r="D21" i="9"/>
  <c r="D10" i="9"/>
  <c r="D37" i="9"/>
  <c r="D9" i="9"/>
  <c r="D24" i="9"/>
  <c r="D14" i="9"/>
  <c r="D85" i="9"/>
  <c r="D54" i="9"/>
  <c r="D23" i="9"/>
  <c r="D26" i="9"/>
  <c r="D35" i="9"/>
  <c r="D82" i="9"/>
  <c r="D17" i="9"/>
  <c r="D19" i="9"/>
  <c r="D48" i="9"/>
  <c r="D22" i="9"/>
  <c r="D59" i="9"/>
  <c r="D61" i="9"/>
  <c r="D63" i="9"/>
  <c r="D44" i="9"/>
  <c r="D41" i="9"/>
  <c r="D39" i="9"/>
  <c r="D64" i="9"/>
  <c r="D77" i="9"/>
  <c r="D31" i="9"/>
  <c r="D65" i="9"/>
  <c r="D66" i="9"/>
  <c r="D30" i="9"/>
  <c r="D7" i="9"/>
  <c r="D60" i="9"/>
  <c r="D36" i="9"/>
  <c r="D16" i="9"/>
  <c r="D40" i="9"/>
  <c r="D33" i="9"/>
  <c r="D87" i="9"/>
  <c r="D58" i="9"/>
  <c r="D5" i="9"/>
  <c r="D29" i="9"/>
  <c r="D34" i="9"/>
  <c r="D53" i="9"/>
  <c r="D32" i="9"/>
  <c r="D27" i="9"/>
  <c r="D91" i="9"/>
  <c r="D49" i="9"/>
  <c r="D55" i="9"/>
  <c r="D45" i="9"/>
  <c r="D95" i="9"/>
  <c r="D51" i="9"/>
  <c r="D4" i="9"/>
  <c r="D96" i="9"/>
  <c r="D67" i="9"/>
  <c r="D28" i="9"/>
  <c r="D68" i="9"/>
  <c r="D78" i="9"/>
  <c r="D69" i="9"/>
  <c r="D70" i="9"/>
  <c r="D50" i="9"/>
  <c r="D71" i="9"/>
  <c r="D43" i="9"/>
  <c r="D84" i="9"/>
  <c r="D102" i="9"/>
  <c r="D62" i="9"/>
  <c r="D72" i="9"/>
  <c r="D79" i="9"/>
  <c r="D80" i="9"/>
  <c r="D73" i="9"/>
  <c r="D74" i="9"/>
  <c r="D47" i="9"/>
  <c r="D52" i="9"/>
  <c r="D6" i="9"/>
  <c r="D57" i="9"/>
  <c r="D42" i="9"/>
  <c r="D83" i="9"/>
  <c r="D81" i="9"/>
  <c r="D76" i="9"/>
  <c r="D92" i="9"/>
  <c r="D93" i="9"/>
  <c r="D75" i="9"/>
  <c r="D88" i="9"/>
  <c r="D86" i="9"/>
  <c r="D104" i="9"/>
  <c r="D94" i="9"/>
  <c r="D89" i="9"/>
  <c r="D100" i="9"/>
  <c r="D101" i="9"/>
  <c r="D97" i="9"/>
  <c r="D98" i="9"/>
  <c r="D99" i="9"/>
  <c r="D46" i="9"/>
  <c r="D103" i="9"/>
  <c r="D90" i="9"/>
  <c r="D106" i="9"/>
  <c r="D105" i="9"/>
  <c r="J89" i="8" l="1"/>
  <c r="J71" i="8"/>
  <c r="J27" i="8"/>
  <c r="J72" i="8"/>
  <c r="J96" i="8"/>
  <c r="J29" i="8"/>
  <c r="J76" i="8"/>
  <c r="J23" i="8"/>
  <c r="J78" i="8"/>
  <c r="J32" i="8"/>
  <c r="J50" i="8"/>
  <c r="J74" i="8"/>
  <c r="J60" i="8"/>
  <c r="J46" i="8"/>
  <c r="J67" i="8"/>
  <c r="J61" i="8"/>
  <c r="J17" i="8"/>
  <c r="J22" i="8"/>
  <c r="J33" i="8"/>
  <c r="J47" i="8"/>
  <c r="J37" i="8"/>
  <c r="J95" i="8"/>
  <c r="J79" i="8"/>
  <c r="J34" i="8"/>
  <c r="J63" i="8"/>
  <c r="J6" i="8"/>
  <c r="J7" i="8"/>
  <c r="J75" i="8"/>
  <c r="J9" i="8"/>
  <c r="J38" i="8"/>
  <c r="J52" i="8"/>
  <c r="J10" i="8"/>
  <c r="J16" i="8"/>
  <c r="J24" i="8"/>
  <c r="J8" i="8"/>
  <c r="J19" i="8"/>
  <c r="J15" i="8"/>
  <c r="J13" i="8"/>
  <c r="J42" i="8"/>
  <c r="J18" i="8"/>
  <c r="J69" i="8"/>
  <c r="J80" i="8"/>
  <c r="J12" i="8"/>
  <c r="J25" i="8"/>
  <c r="J11" i="8"/>
  <c r="J21" i="8"/>
  <c r="J20" i="8"/>
  <c r="J86" i="8"/>
  <c r="J40" i="8"/>
  <c r="J45" i="8"/>
  <c r="J35" i="8"/>
  <c r="J94" i="8"/>
  <c r="J5" i="8"/>
  <c r="J48" i="8"/>
  <c r="J26" i="8"/>
  <c r="J36" i="8"/>
  <c r="J73" i="8"/>
  <c r="J14" i="8"/>
  <c r="J51" i="8"/>
  <c r="J83" i="8"/>
  <c r="J81" i="8"/>
  <c r="J82" i="8"/>
  <c r="J100" i="8"/>
  <c r="J43" i="8"/>
  <c r="J85" i="8"/>
  <c r="J92" i="8"/>
  <c r="J77" i="8"/>
  <c r="J98" i="8"/>
  <c r="J84" i="8"/>
  <c r="J59" i="8"/>
  <c r="J91" i="8"/>
  <c r="J64" i="8"/>
  <c r="J56" i="8"/>
  <c r="J65" i="8"/>
  <c r="J44" i="8"/>
  <c r="J93" i="8"/>
  <c r="J66" i="8"/>
  <c r="J102" i="8"/>
  <c r="J30" i="8"/>
  <c r="J31" i="8"/>
  <c r="J57" i="8"/>
  <c r="J53" i="8"/>
  <c r="J68" i="8"/>
  <c r="J54" i="8"/>
  <c r="J88" i="8"/>
  <c r="J28" i="8"/>
  <c r="J99" i="8"/>
  <c r="J90" i="8"/>
  <c r="J97" i="8"/>
  <c r="J39" i="8"/>
  <c r="J55" i="8"/>
  <c r="J41" i="8"/>
  <c r="J49" i="8"/>
  <c r="J87" i="8"/>
  <c r="J58" i="8"/>
  <c r="J101" i="8"/>
  <c r="J62" i="8"/>
  <c r="J70" i="8"/>
  <c r="G70" i="8" l="1"/>
  <c r="G89" i="8"/>
  <c r="G71" i="8"/>
  <c r="G27" i="8"/>
  <c r="G72" i="8"/>
  <c r="G96" i="8"/>
  <c r="G29" i="8"/>
  <c r="G76" i="8"/>
  <c r="G23" i="8"/>
  <c r="G78" i="8"/>
  <c r="G32" i="8"/>
  <c r="G50" i="8"/>
  <c r="G74" i="8"/>
  <c r="G60" i="8"/>
  <c r="G46" i="8"/>
  <c r="G67" i="8"/>
  <c r="G61" i="8"/>
  <c r="G17" i="8"/>
  <c r="G22" i="8"/>
  <c r="G33" i="8"/>
  <c r="G47" i="8"/>
  <c r="G37" i="8"/>
  <c r="G95" i="8"/>
  <c r="G79" i="8"/>
  <c r="G34" i="8"/>
  <c r="G63" i="8"/>
  <c r="G6" i="8"/>
  <c r="G7" i="8"/>
  <c r="G75" i="8"/>
  <c r="G9" i="8"/>
  <c r="G38" i="8"/>
  <c r="G52" i="8"/>
  <c r="G10" i="8"/>
  <c r="G16" i="8"/>
  <c r="G24" i="8"/>
  <c r="G8" i="8"/>
  <c r="G15" i="8"/>
  <c r="G13" i="8"/>
  <c r="G42" i="8"/>
  <c r="G18" i="8"/>
  <c r="G69" i="8"/>
  <c r="G80" i="8"/>
  <c r="G12" i="8"/>
  <c r="G25" i="8"/>
  <c r="G11" i="8"/>
  <c r="G21" i="8"/>
  <c r="G20" i="8"/>
  <c r="G86" i="8"/>
  <c r="G40" i="8"/>
  <c r="G45" i="8"/>
  <c r="G35" i="8"/>
  <c r="G94" i="8"/>
  <c r="G5" i="8"/>
  <c r="G48" i="8"/>
  <c r="G26" i="8"/>
  <c r="G36" i="8"/>
  <c r="G73" i="8"/>
  <c r="G14" i="8"/>
  <c r="G51" i="8"/>
  <c r="G83" i="8"/>
  <c r="G81" i="8"/>
  <c r="G82" i="8"/>
  <c r="G100" i="8"/>
  <c r="G43" i="8"/>
  <c r="G85" i="8"/>
  <c r="G92" i="8"/>
  <c r="G77" i="8"/>
  <c r="G98" i="8"/>
  <c r="G84" i="8"/>
  <c r="G59" i="8"/>
  <c r="G91" i="8"/>
  <c r="G64" i="8"/>
  <c r="G56" i="8"/>
  <c r="G65" i="8"/>
  <c r="G44" i="8"/>
  <c r="G93" i="8"/>
  <c r="G66" i="8"/>
  <c r="G102" i="8"/>
  <c r="G30" i="8"/>
  <c r="G31" i="8"/>
  <c r="G57" i="8"/>
  <c r="G53" i="8"/>
  <c r="G68" i="8"/>
  <c r="G54" i="8"/>
  <c r="G88" i="8"/>
  <c r="G28" i="8"/>
  <c r="G99" i="8"/>
  <c r="G90" i="8"/>
  <c r="G97" i="8"/>
  <c r="G39" i="8"/>
  <c r="G55" i="8"/>
  <c r="G41" i="8"/>
  <c r="G49" i="8"/>
  <c r="G87" i="8"/>
  <c r="G58" i="8"/>
  <c r="G101" i="8"/>
  <c r="G62" i="8"/>
  <c r="G19" i="8"/>
  <c r="F62" i="10" l="1"/>
  <c r="F6" i="10"/>
  <c r="F53" i="10"/>
  <c r="F46" i="10"/>
  <c r="F43" i="10"/>
  <c r="F39" i="10"/>
  <c r="F56" i="10"/>
  <c r="F20" i="10"/>
  <c r="F15" i="10"/>
  <c r="F48" i="10"/>
  <c r="F14" i="10"/>
  <c r="F11" i="10"/>
  <c r="F60" i="10"/>
  <c r="F8" i="10"/>
  <c r="F54" i="10"/>
  <c r="F47" i="10"/>
  <c r="F37" i="10"/>
  <c r="F51" i="10"/>
  <c r="F3" i="10"/>
  <c r="F50" i="10"/>
  <c r="F22" i="10"/>
  <c r="D102" i="8"/>
  <c r="D75" i="8"/>
  <c r="D96" i="8"/>
  <c r="D91" i="8"/>
  <c r="D100" i="8"/>
  <c r="D84" i="8"/>
  <c r="D97" i="8"/>
  <c r="D101" i="8"/>
  <c r="D86" i="8"/>
  <c r="D92" i="8"/>
  <c r="D94" i="8"/>
  <c r="D64" i="8"/>
  <c r="D56" i="8"/>
  <c r="D74" i="8"/>
  <c r="D95" i="8"/>
  <c r="D85" i="8"/>
  <c r="D89" i="8"/>
  <c r="D78" i="8"/>
  <c r="D99" i="8"/>
  <c r="D90" i="8"/>
  <c r="D33" i="8"/>
  <c r="D79" i="8"/>
  <c r="D77" i="8"/>
  <c r="D83" i="8"/>
  <c r="D68" i="8"/>
  <c r="D63" i="8"/>
  <c r="D76" i="8"/>
  <c r="D73" i="8"/>
  <c r="D69" i="8"/>
  <c r="D39" i="8"/>
  <c r="D65" i="8"/>
  <c r="D53" i="8"/>
  <c r="D58" i="8"/>
  <c r="D98" i="8"/>
  <c r="D71" i="8"/>
  <c r="D45" i="8"/>
  <c r="D67" i="8"/>
  <c r="D54" i="8"/>
  <c r="D31" i="8"/>
  <c r="D72" i="8"/>
  <c r="D51" i="8"/>
  <c r="D82" i="8"/>
  <c r="D28" i="8"/>
  <c r="D62" i="8"/>
  <c r="D66" i="8"/>
  <c r="D26" i="8"/>
  <c r="D88" i="8"/>
  <c r="D70" i="8"/>
  <c r="D60" i="8"/>
  <c r="D35" i="8"/>
  <c r="D87" i="8"/>
  <c r="D50" i="8"/>
  <c r="D61" i="8"/>
  <c r="D36" i="8"/>
  <c r="D57" i="8"/>
  <c r="D59" i="8"/>
  <c r="D29" i="8"/>
  <c r="D46" i="8"/>
  <c r="D27" i="8"/>
  <c r="D93" i="8"/>
  <c r="D55" i="8"/>
  <c r="D47" i="8"/>
  <c r="D44" i="8"/>
  <c r="D15" i="8"/>
  <c r="D38" i="8"/>
  <c r="D52" i="8"/>
  <c r="D80" i="8"/>
  <c r="D22" i="8"/>
  <c r="D32" i="8"/>
  <c r="D34" i="8"/>
  <c r="D40" i="8"/>
  <c r="D23" i="8"/>
  <c r="D37" i="8"/>
  <c r="D20" i="8"/>
  <c r="D18" i="8"/>
  <c r="D42" i="8"/>
  <c r="D14" i="8"/>
  <c r="D17" i="8"/>
  <c r="D81" i="8"/>
  <c r="D16" i="8"/>
  <c r="D24" i="8"/>
  <c r="D30" i="8"/>
  <c r="D13" i="8"/>
  <c r="D21" i="8"/>
  <c r="D11" i="8"/>
  <c r="D8" i="8"/>
  <c r="D41" i="8"/>
  <c r="D12" i="8"/>
  <c r="D5" i="8"/>
  <c r="D6" i="8"/>
  <c r="D10" i="8"/>
  <c r="D7" i="8"/>
  <c r="D9" i="8"/>
  <c r="D43" i="8"/>
  <c r="D49" i="8"/>
  <c r="D48" i="8"/>
  <c r="D25" i="8"/>
  <c r="D19" i="8"/>
  <c r="AB10" i="7"/>
  <c r="M10" i="7"/>
  <c r="M15" i="7"/>
  <c r="AB7" i="7"/>
  <c r="M7" i="7"/>
  <c r="AB5" i="7"/>
  <c r="M5" i="7"/>
  <c r="AB9" i="7"/>
  <c r="M9" i="7"/>
  <c r="AB14" i="7"/>
  <c r="M14" i="7"/>
  <c r="AB11" i="7"/>
  <c r="M11" i="7"/>
  <c r="AB8" i="7"/>
  <c r="M8" i="7"/>
  <c r="M16" i="7"/>
  <c r="AB6" i="7"/>
  <c r="M6" i="7"/>
  <c r="AB13" i="7"/>
  <c r="M13" i="7"/>
  <c r="AB12" i="7"/>
  <c r="M12" i="7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</calcChain>
</file>

<file path=xl/sharedStrings.xml><?xml version="1.0" encoding="utf-8"?>
<sst xmlns="http://schemas.openxmlformats.org/spreadsheetml/2006/main" count="842" uniqueCount="368">
  <si>
    <t>№пп</t>
  </si>
  <si>
    <t>Код МО</t>
  </si>
  <si>
    <t>Наименование МО</t>
  </si>
  <si>
    <t>Незакрытые и просроченные ИПРА, которые имеют установленный срок 
на 01.02.2020</t>
  </si>
  <si>
    <t>Незакрытые и просроченные ИПРА, которые имеют установленный срок 
на 01.03.2020</t>
  </si>
  <si>
    <t>динамика</t>
  </si>
  <si>
    <t>Незакрытые и просроченные ИПРА, которые имеют установленный срок 
на 01.04.2020</t>
  </si>
  <si>
    <t>Государственное бюджетное учреждение здравоохранения Самарской области "Новокуйбышевская центральная городская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</si>
  <si>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</si>
  <si>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Самарской области "Кинельская центральная больница города и района"</t>
  </si>
  <si>
    <t>Государственное бюджетное учреждение здравоохранения Самарской области "Безенчукская центральная районная больница"</t>
  </si>
  <si>
    <t>Государственное бюджетное учреждение здравоохранения Самарской области "Самарская городская больница № 10"</t>
  </si>
  <si>
    <t>Государственное бюджетное учреждение здравоохранения Самарской области "Богатовская центральная районная больница"</t>
  </si>
  <si>
    <t>Государственное бюджетное учреждение здравоохранения Самарской области "Большеглушицкая центральная районная больница"</t>
  </si>
  <si>
    <t>Государственное бюджетное учреждение здравоохранения Самарской области "Большечерниговская центральная районная больница"</t>
  </si>
  <si>
    <t>Государственное бюджетное учреждение здравоохранения Самарской области "Борская центральная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</si>
  <si>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</si>
  <si>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учреждение здравоохранения Самарской области "Кошкинская центральная районная больница"</t>
  </si>
  <si>
    <t>Государственное бюджетное учреждение здравоохранения Самарской области "Красноярская центральная районная больница"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</si>
  <si>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</si>
  <si>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 "Клявлинская центральная районная больница"</t>
  </si>
  <si>
    <t>Государственное бюджетное учреждение здравоохранения Самарской области "Нефтегорская центральная районная больница"</t>
  </si>
  <si>
    <t>Государственное бюджетное учреждение здравоохранения Самарской области "Пестравская центральная районная больница"</t>
  </si>
  <si>
    <t>Государственное бюджетное учреждение здравоохранения Самарской области "Похвистневская центральная больница города и района"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</si>
  <si>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</si>
  <si>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учреждение здравоохранения Самарской области "Ставропольская центральная районная больница"</t>
  </si>
  <si>
    <t>Государственное бюджетное учреждение здравоохранения Самарской области "Сызранская центральная районная больница"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</si>
  <si>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</si>
  <si>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Государственное бюджетное учреждение здравоохранения Самарской области "Хворостянская центральная районная больница"</t>
  </si>
  <si>
    <t>Государственное бюджетное учреждение здравоохранения Самарской области "Шигонская центральная районная больница"</t>
  </si>
  <si>
    <t>Государственное бюджетное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</si>
  <si>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"Жигулевская центральная городская больница"</t>
  </si>
  <si>
    <t>Государственное бюджетное учреждение здравоохранения Самарской области "Октябрьская центральная городская больница"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</si>
  <si>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</si>
  <si>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Самарской области "Сызранская городская больница № 2"</t>
  </si>
  <si>
    <t>Государственное бюджетное учреждение здравоохранения Самарской области "Сызранская центральная городская больница"</t>
  </si>
  <si>
    <t>Государственное бюджетное учреждение здравоохранения Самарской области "Сызранский противотуберкулезный диспансер"</t>
  </si>
  <si>
    <t>Государственное бюджетное учреждение здравоохранения Самарской области "Сызранская городская поликлиника"</t>
  </si>
  <si>
    <t>Государственное бюджетное учреждение здравоохранения Самарской области "Тольяттинская городская клиническая больница № 2 имени В.В.Баныкина"</t>
  </si>
  <si>
    <t>Государственное бюджетное учреждение здравоохранения Самарской области "Тольяттинская городская поликлиника № 1"</t>
  </si>
  <si>
    <t>Государственное бюджетное учреждение здравоохранения Самарской области "Тольяттинская городская клиническая поликлиника № 3"</t>
  </si>
  <si>
    <t>Государственное бюджетное учреждение здравоохранения Самарской области "Тольяттинская городская поликлиника № 4"</t>
  </si>
  <si>
    <t>Государственное бюджетное учреждение здравоохранения Самарской области "Самарская городская поликлиника № 13 Железнодорожного района"</t>
  </si>
  <si>
    <t>Государственное бюджетное учреждение здравоохранения Самарской области "Самарская городская поликлиника №4 Кировского района"</t>
  </si>
  <si>
    <t>Государственное бюджетное учреждение здравоохранения Самарской области "Самарская городская клиническая больница № 8"</t>
  </si>
  <si>
    <t>Государственное бюджетное учреждение здравоохранения Самарской области "Самарская медико-санитарная часть № 5 Кировского района"</t>
  </si>
  <si>
    <t>Государственное бюджетное учреждение здравоохранения Самарской области "Самарская городская больница № 7"</t>
  </si>
  <si>
    <t>Государственное бюджетное учреждение здравоохранения Самарской области "Самарская городская поликлиника № 3"</t>
  </si>
  <si>
    <t>Государственное бюджетное учреждение здравоохранения Самарской области "Самарская городская больница № 4"</t>
  </si>
  <si>
    <t>Государственное бюджетное учреждение здравоохранения Самарской области "Самарская городская консультативно-диагностическая поликлиника № 14"</t>
  </si>
  <si>
    <t>Государственное бюджетное учреждение здравоохранения Самарской области "Самарская городская клиническая поликлиника № 15 Промышленного района"</t>
  </si>
  <si>
    <t>Государственное бюджетное учреждение здравоохранения Самарской области "Самарская городская поликлиника № 6 Промышленного района"</t>
  </si>
  <si>
    <t>Государственное бюджетное учреждение здравоохранения Самарской области "Самарская городская поликлиника № 1 Промышленного района"</t>
  </si>
  <si>
    <t>Государственное бюджетное учреждение здравоохранения Самарской области "Самарская городская поликлиника № 10 Советского района"</t>
  </si>
  <si>
    <t>Государственное бюджетное учреждение здравоохранения "Самарская областная клиническая больница № 2"</t>
  </si>
  <si>
    <t>Государственное бюджетное учреждение здравоохранения "Самарский областной клинический противотуберкулезный диспансер имени Н.В.Постникова"</t>
  </si>
  <si>
    <t>Государственное бюджетное учреждение здравоохранения "Самарский областной клинический кардиологический диспансер им. В.П. Полякова"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</si>
  <si>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</si>
  <si>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Государственное бюджетное учреждение здравоохранения Самарской области "Волжская центральная районная больница"</t>
  </si>
  <si>
    <t>Государственное бюджетное учреждение здравоохранения Самарской области "Чапаевская центральная городская больница"</t>
  </si>
  <si>
    <t>Государственное бюджетное учреждение здравоохранения "Самарская областная клиническая психиатрическая больница"</t>
  </si>
  <si>
    <t>Государственное бюджетное учреждение здравоохранения Самарской области "Красноармейская центральная районная больница"</t>
  </si>
  <si>
    <t>Государственное бюджетное учреждение здравоохранения Самарской области "Приволжская центральная районная больница"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</si>
  <si>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</si>
  <si>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учреждение здравоохранения Самарской области "Сызранский психоневрологический диспансер"</t>
  </si>
  <si>
    <t>Государственное бюджетное учреждение здравоохранения Самарской области "Тольяттинский психоневрологический диспансер"</t>
  </si>
  <si>
    <t>Государственное бюджетное учреждение здравоохранения Самарской области "Тольяттинская городская поликлиника № 2"</t>
  </si>
  <si>
    <t>Государственное бюджетное учреждение здравоохранения Самарской области "Самарская медико-санитарная часть № 2 Промышленного района"</t>
  </si>
  <si>
    <t>Незакрытые и просроченные ИПРА, которые имеют установленный срок на 01.06.2020</t>
  </si>
  <si>
    <t>№ п/п</t>
  </si>
  <si>
    <t>код МО</t>
  </si>
  <si>
    <t>Наименование медицинской организации</t>
  </si>
  <si>
    <t>всего БЛ 
2 месяца 2020</t>
  </si>
  <si>
    <t>Всего ББЛ 
2 месяца 2020</t>
  </si>
  <si>
    <t>Количество ЭЛН, выписанных в МИС 2 месяца 2020</t>
  </si>
  <si>
    <t>Государственное бюджетное учреждение здравоохранения Самарской области "Тольяттинский наркологический диспансер"</t>
  </si>
  <si>
    <t>Государственное бюджетное учреждение здравоохранения Самарской области "Тольяттинская стоматологическая поликлиника № 1"</t>
  </si>
  <si>
    <t>Государственное бюджетное учреждение здравоохранения "Самарский областной кожно-венерологический диспансер"</t>
  </si>
  <si>
    <t>Государственное бюджетное учреждение здравоохранения Самарской области "Самарская городская стоматологическая поликлиника № 1"</t>
  </si>
  <si>
    <t>Государственное бюджетное учреждение здравоохранения Самарской области "Новокуйбышевская стоматологическая поликлиника"</t>
  </si>
  <si>
    <t>Государственное бюджетное учреждение здравоохранения Самарской области "Тольяттинский лечебно-реабилитационный центр "Ариадна"</t>
  </si>
  <si>
    <t>Государственное бюджетное учреждение здравоохранения Самарской области "Сызранский наркологический диспансер"</t>
  </si>
  <si>
    <t>Государственное бюджетное учреждение здравоохранения Самарской области "Тольяттинский противотуберкулезный диспансер"</t>
  </si>
  <si>
    <t>Государственное бюджетное учреждение здравоохранения Самарской области "Тольяттинская городская детская больница № 1"</t>
  </si>
  <si>
    <t>Государственное бюджетное учреждение здравоохранения Самарской области "Сызранская городская больница № 3"</t>
  </si>
  <si>
    <t>Государственное бюджетное учреждение здравоохранения Самарской области "Сызранский кожно-венерологический диспансер"  </t>
  </si>
  <si>
    <t>Государственное бюджетное учреждение здравоохранения  "Самарская  областная клиническая гериатрическая больница"</t>
  </si>
  <si>
    <t>Государственное бюджетное учреждение здравоохранения Самарской области "Сызранская стоматологическая поликлиника"</t>
  </si>
  <si>
    <t>Государственное бюджетное учреждение здравоохранения Самарской области "Тольяттинская городская больница № 4"</t>
  </si>
  <si>
    <t>Государственное автономное учреждение здравоохранения Самарской области "Чапаевская стоматологическая поликлиника"</t>
  </si>
  <si>
    <t>Государственное бюджетное учреждение здравоохранения Самарской области "Самарская городская детская больница № 2"</t>
  </si>
  <si>
    <t>Государственное бюджетное учреждение здравоохранения Самарской области "Противотуберкулезный санаторий "Рачейка"</t>
  </si>
  <si>
    <t>Государственное бюджетное учреждение здравоохранения "Самарский областной клинический госпиталь для ветеранов войн"</t>
  </si>
  <si>
    <t>Государственное бюджетное учреждение здравоохранения Самарской области "Тольяттинская стоматологическая поликлиника № 3"</t>
  </si>
  <si>
    <t>Государственное бюджетное учреждение здравоохранения "Самарский областной клинический онкологический диспансер"</t>
  </si>
  <si>
    <t>Государственное бюджетное учреждение здравоохранения "Самарская областная клиническая больница им. В.Д. Середавина"</t>
  </si>
  <si>
    <t>Государственное бюджетное учреждение здравоохранения Самарской области "Тольяттинский кожно-венерологический диспансер"</t>
  </si>
  <si>
    <t>Государственное бюджетное учреждение здравоохранения "Самарский областной медицинский центр Династия"</t>
  </si>
  <si>
    <t>Государственное бюджетное учреждение здравоохранения "Самарская областная детская клиническая больница им. Н.Н.Ивановой"</t>
  </si>
  <si>
    <t>Государственное бюджетное учреждение здравоохранения Самарской области "Самарская городская клиническая больница № 1 имени Н.И.Пирогова"</t>
  </si>
  <si>
    <t>Государственное бюджетное учреждение здравоохранения Самарской области "Самарская стоматологическая поликлиника № 3"</t>
  </si>
  <si>
    <t>Государственное бюджетное учреждение здравоохранения Самарской области "Тольяттинская городская клиническая больница № 5"</t>
  </si>
  <si>
    <t>Государственное бюджетное учреждение здравоохранения Самарской области "Самарская стоматологическая поликлиника № 6"</t>
  </si>
  <si>
    <t>Государственное бюджетное учреждение здравоохранения Самарской области "Самарская городская больница № 6"</t>
  </si>
  <si>
    <t>Государственное бюджетное учреждение здравоохранения "Самарская областная клиническая стоматологическая поликлиника"</t>
  </si>
  <si>
    <t>Государственное бюджетное учреждение здравоохранения Самарской области "Самарская городская клиническая больница № 2 имени Н.А.Семашко"</t>
  </si>
  <si>
    <t>Государственное бюджетное учреждение здравоохранения "Самарская областная клиническая офтальмологическая больница им.Т.И.Ерошевского"</t>
  </si>
  <si>
    <t>Государственное бюджетное учреждение здравоохранения Самарской области "Самарская стоматологическая поликлиника № 5 Куйбышевского района"</t>
  </si>
  <si>
    <t>Государственное бюджетное учреждение здравоохранения Самарской области "Самарская городская поликлиника № 4 Кировского района"</t>
  </si>
  <si>
    <t>Государственное бюджетное учреждение здравоохранения Самарской области "Тольяттинская городская клиническая больница № 1"</t>
  </si>
  <si>
    <t>Государственное бюджетное учреждение здравоохранения "Самарский областной наркологический диспансер"</t>
  </si>
  <si>
    <t>Государственное бюджетное учреждение здравоохранения "Самарский областной клинический центр профилактики и борьбы со СПИД"</t>
  </si>
  <si>
    <t>Государственное бюджетное учреждение здравоохранения "Самарская областная детская инфекционная больница"</t>
  </si>
  <si>
    <t>Государственное бюджетное учреждение здравоохранения Самарской области "Самарская стоматологическая поликлиника № 2 Промышленного района"</t>
  </si>
  <si>
    <t>Государственное бюджетное учреждение здравоохранения Самарской области "Самарская детская стоматологическая поликлиника № 4 Промышленного района"</t>
  </si>
  <si>
    <t xml:space="preserve">код МО </t>
  </si>
  <si>
    <t>Количество проведенных консультаций с применением телемедицинских технологий 1 полугодие</t>
  </si>
  <si>
    <t>Количество проведенных консультаций с применением телемедицинских технологий на 01.08.2019</t>
  </si>
  <si>
    <t>Количество проведенных консультаций с применением телемедицинских технологий на 01.09.2019</t>
  </si>
  <si>
    <t>Количество проведенных консультаций с применением телемедицинских технологий на 01.02.2020</t>
  </si>
  <si>
    <t>Количество проведенных консультаций с применением телемедицинских технологий на 01.03.2020</t>
  </si>
  <si>
    <t>Количество проведенных консультаций с применением телемедицинских технологий на 01.04.2020</t>
  </si>
  <si>
    <t>всего</t>
  </si>
  <si>
    <t>плановых</t>
  </si>
  <si>
    <t>неотложных</t>
  </si>
  <si>
    <t>экстренных</t>
  </si>
  <si>
    <t>ОМС</t>
  </si>
  <si>
    <t xml:space="preserve">Мониторинг исполнения приказа  министерства здравоохранения Самарской области от 01.04.2019 №449 «Об организации выдачи государственными учреждениями здравоохранения, подведомственными министерству здравоохранения Самарской области, электронных листков нетрудоспособности».
</t>
  </si>
  <si>
    <t>рейтинг по всем показателям</t>
  </si>
  <si>
    <t>рейтинг по ИПРА</t>
  </si>
  <si>
    <t>рейтинг по ФТМК</t>
  </si>
  <si>
    <t>рейтинг по ЭЛН</t>
  </si>
  <si>
    <t>Государственное бюджетное учреждение здравоохранения Самарской области "Тольяттинский врачебно-физкультурный диспансер"</t>
  </si>
  <si>
    <t>Государственное бюджетное учреждение здравоохранения "Самарский областной детский санаторий "Юность"</t>
  </si>
  <si>
    <t>Государственное бюджетное учреждение здравоохранения Самарской области "Cанаторий "Самара"</t>
  </si>
  <si>
    <t>10 баллов</t>
  </si>
  <si>
    <t>7 баллов</t>
  </si>
  <si>
    <t>4 балла</t>
  </si>
  <si>
    <t>1 балл</t>
  </si>
  <si>
    <t>не принимает участие по НПА</t>
  </si>
  <si>
    <t>Количество проведенных консультаций с применением телемедицинских технологий на 01.06.2020</t>
  </si>
  <si>
    <t>Всего ББЛ 
5 месяцев 2020</t>
  </si>
  <si>
    <t>всего БЛ 
5 месяцев 2020</t>
  </si>
  <si>
    <t>Количество ЭЛН, выписанных в МИС за 5 месяцев 2020</t>
  </si>
  <si>
    <t>Доля ЭЛН от всех ЛН, %</t>
  </si>
  <si>
    <t>Количество проведенных консультаций с применением телемедицинских технологий на 01.07.2020</t>
  </si>
  <si>
    <t>всего БЛ 
6 месяцев 2020</t>
  </si>
  <si>
    <t>Всего ББЛ 
6 месяцев 2020</t>
  </si>
  <si>
    <t>Количество ЭЛН, выписанных в МИС за 6 месяцев 2020</t>
  </si>
  <si>
    <t>Незакрытые и просроченные ИПРА, которые имеют установленный срок на 01.07.2020</t>
  </si>
  <si>
    <t>код ЛПУ</t>
  </si>
  <si>
    <t>наименование Медицинской организации</t>
  </si>
  <si>
    <t xml:space="preserve">процент введения электронных направлений </t>
  </si>
  <si>
    <t xml:space="preserve">Примечание </t>
  </si>
  <si>
    <t>сформированных в ЕМИАС</t>
  </si>
  <si>
    <t>в т.ч. отосланных в РЭМД</t>
  </si>
  <si>
    <t>итого</t>
  </si>
  <si>
    <t>ГБУЗ СО «Тольяттинская городская поликлиника № 4»</t>
  </si>
  <si>
    <t>+</t>
  </si>
  <si>
    <t>ГБУЗ СО «Красноярская центральная районная больница»</t>
  </si>
  <si>
    <t>ГБУЗ СО «Тольяттинская городская поликлиника № 2»</t>
  </si>
  <si>
    <t>ГБУЗ СО «Тольяттинская городская клиническая поликлиника № 3»</t>
  </si>
  <si>
    <t>ГБУЗ СО «Челно-Вершинская центральная районная больница»</t>
  </si>
  <si>
    <t>ГБУЗ СО «Самарская городская поликлиника № 6 Промышленного района»</t>
  </si>
  <si>
    <t>ГБУЗ СО «Сызранская городская поликлиника»</t>
  </si>
  <si>
    <t>ГБУЗ СО «Пестравская центральная районная больница»</t>
  </si>
  <si>
    <t>ГБУЗ СО «Сызранская городская больница № 3»</t>
  </si>
  <si>
    <t>ГБУЗ СО «Сергиевская центральная районная больница»</t>
  </si>
  <si>
    <t>ГБУЗ СО  «Сызранская городская  больница № 2»</t>
  </si>
  <si>
    <t>ГБУЗ СО «Жигулевская центральная городская больница»</t>
  </si>
  <si>
    <t>ГБУЗ СО «Клявлинская центральная районная больница»</t>
  </si>
  <si>
    <t>ГБУЗ  СО «Чапаевская центральная городская  больница»</t>
  </si>
  <si>
    <t>ГБУЗ СО «Самарская городская клиническая больница № 8</t>
  </si>
  <si>
    <t>ГБУЗ СО «Самарская городская поликлиника № 3»</t>
  </si>
  <si>
    <t>ГБУЗ СО «Самарская городская поликлиника № 1 Промышленного района»</t>
  </si>
  <si>
    <t>ГБУЗ СО «Самарская городская  поликлиника №10» Советского района</t>
  </si>
  <si>
    <t>ГБУЗСО «Новокуйбышевская центральная городская больница»</t>
  </si>
  <si>
    <t>ГБУЗ СО «Самарская медико-санитарная часть № 5»</t>
  </si>
  <si>
    <t>ГБУЗ СО Сызранский психоневрологический диспансер»</t>
  </si>
  <si>
    <t xml:space="preserve"> ГБУЗ СО "Большеглушицкая центральная районная больница"</t>
  </si>
  <si>
    <t>ГБУЗ СО «Похвистневская центральная больница города и района»</t>
  </si>
  <si>
    <t>ГБУЗ СО «Самарская медико-санитарная часть № 2»</t>
  </si>
  <si>
    <t>ГБУЗ СО «Сызранская центральная городская больница»</t>
  </si>
  <si>
    <t>ГБУЗ СО «Красноармейская центральная районная больница»</t>
  </si>
  <si>
    <t>ГБУЗ СО «Камышлинская центральная районная больница»</t>
  </si>
  <si>
    <t>ГБУЗ СО «Самарская городская больница № 4»</t>
  </si>
  <si>
    <t>ГБУЗ  «Самарская областная клиническая больница № 2»</t>
  </si>
  <si>
    <t>ГБУЗ СО «Тольяттинская городская поликлиника № 1»</t>
  </si>
  <si>
    <t>ГБУЗ СО «Самарская городская поликлиника № 4 Кировского района»</t>
  </si>
  <si>
    <t>ГБУЗСО «Самарская городская  клиническая поликлиника № 15 Промышленного района»</t>
  </si>
  <si>
    <t>ГБУЗ СО «Самарская городская больница № 6»</t>
  </si>
  <si>
    <t>ГБУЗ  «Самарская областная клиническая  психиатрическая больница»</t>
  </si>
  <si>
    <t>ГБУЗ СО «Нефтегорская  центральная районная больница»</t>
  </si>
  <si>
    <t>ГБУЗ СО «Шенталинская центральная районная больница»</t>
  </si>
  <si>
    <t>ГБУЗ  «Самарская областная детская клиническая больница № 1 им.  Н.Н. Ивановой»</t>
  </si>
  <si>
    <t>ГБУЗ СО «Самарская городская консультативно-диагностическая поликлиника № 14»</t>
  </si>
  <si>
    <t>ГБУЗ СО «Тольяттинская городская клиническая больница № 5»</t>
  </si>
  <si>
    <t>ГБУЗ СО « Самарская городская поликлиника № 13 Железнодорожного района»</t>
  </si>
  <si>
    <t>ГБУЗ СО «Отрадненская городская больница»</t>
  </si>
  <si>
    <t>ГБУЗ СО «Кинель-Черкасская центральная районная больница»</t>
  </si>
  <si>
    <t>ГБУЗ СО «Кошкинская центральная районная больница»</t>
  </si>
  <si>
    <t>ГБУЗ СО «Шигонская центральная районная больница»</t>
  </si>
  <si>
    <t>ГБУЗ СО «Ставропольская центральная районная больница»</t>
  </si>
  <si>
    <t xml:space="preserve"> ГБУЗ СО "Безенчукская центральная районная больница"</t>
  </si>
  <si>
    <t xml:space="preserve"> ГБУЗ СО "Богатовская центральная районная больница"</t>
  </si>
  <si>
    <t xml:space="preserve"> ГБУЗ СО "Большечерниговская центральная районная больница"</t>
  </si>
  <si>
    <t>ГБУЗ СО «Борская центральная районная больница»</t>
  </si>
  <si>
    <t>ГБУЗ СО «Волжская центральная районная больница»</t>
  </si>
  <si>
    <t>ГБУЗ СО «Исаклинская центральная районная больница»</t>
  </si>
  <si>
    <t>ГБУЗ СО «Кинельская центральная больница города и района»</t>
  </si>
  <si>
    <t>ГБУЗ СО «Приволжская центральная районная больница»</t>
  </si>
  <si>
    <t>ГБУЗ СО «Сызранская центральная районная больница»</t>
  </si>
  <si>
    <t>ГБУЗ СО «Хворостянская центральная районная больница»</t>
  </si>
  <si>
    <t>ГБУЗ СО «Октябрьская центральная городская больница»</t>
  </si>
  <si>
    <t>ГБУЗ СО «Самарская городская больница № 7»</t>
  </si>
  <si>
    <t>ГБУЗ СО «Самарская городская больница № 10»</t>
  </si>
  <si>
    <t>ГБУЗ СО «Елховская центральная районная больница»</t>
  </si>
  <si>
    <t>ГБУЗ СО «Сызранский кожно-венерологический диспансер»</t>
  </si>
  <si>
    <t>ГБУЗ СО Сызранский противотуберкулезный  диспансер»</t>
  </si>
  <si>
    <t>ГБУЗ СО «Тольяттинский психоневрологический диспансер»</t>
  </si>
  <si>
    <t>ГБУЗ СО «Тольяттинский противотуберкулезный диспансер»</t>
  </si>
  <si>
    <t>ГБУЗ СО  «Тольяттинская городская клиническая больница № 2  им. В.В.Баныкина»</t>
  </si>
  <si>
    <t>ГБУЗ СО «Тольяттинская городская больница № 4»</t>
  </si>
  <si>
    <t>ГБУЗ СО «Тольяттинский кожно-венерологический диспансер»</t>
  </si>
  <si>
    <t>ГБУЗ СО «Самарская городская клиническая больница № 1 им. Н.И. Пирогова»</t>
  </si>
  <si>
    <t>ГБУЗ СО «Самарская городская клиническая больница № 2 им. Семашко»</t>
  </si>
  <si>
    <t>ГБУЗ  «Самарский  областной клинический  центр по профилактики и борьбы со СПИД »</t>
  </si>
  <si>
    <t>ГБУЗ  «Самарский областной клинический госпиталь  ветеранов войн»</t>
  </si>
  <si>
    <t>ГБУЗ  «Самарский областной  клинический  противотуберкулезный диспансер им. Н.В.Постникова»</t>
  </si>
  <si>
    <t>ГБУЗ  «Самарский областной  кожно-венерологический диспансер»</t>
  </si>
  <si>
    <t>ГБУЗ  «Самарский областной клинический кардиологический диспансер им. В.П.Полякова»</t>
  </si>
  <si>
    <t>Незакрытые и просроченные ИПРА, которые имеют установленный срок на 01.08.2020</t>
  </si>
  <si>
    <t>Количество проведенных консультаций с применением телемедицинских технологий на 01.08.2020</t>
  </si>
  <si>
    <t>прислали ответственных по приказу  от 08.04.2020 № 479</t>
  </si>
  <si>
    <t>количество МО, отправивших  электронные направления по форме 88-у за 2020 год.</t>
  </si>
  <si>
    <t>рейтинг по МСЭ</t>
  </si>
  <si>
    <t>Незакрытые и просроченные ИПРА, которые имеют установленный срок на 01.09.2020</t>
  </si>
  <si>
    <t>Количество проведенных консультаций с применением телемедицинских технологий на 01.09.2020</t>
  </si>
  <si>
    <t>государственное бюджетное учреждение здравоохранения  "Самарская  областная клиническая гериатрическая больница"</t>
  </si>
  <si>
    <t>Государственное бюджетное учреждение здравоохранения Самарской области "Тольяттинская городская детская клиническая больница"</t>
  </si>
  <si>
    <t>ГБУЗ "МЦ Династия"</t>
  </si>
  <si>
    <t>ГБУЗ СОККД ИМ. В.П. ПОЛЯКОВА</t>
  </si>
  <si>
    <t>ГБУЗ "СОЦМП"</t>
  </si>
  <si>
    <t>ГБУЗ СОКЦ СПИД</t>
  </si>
  <si>
    <t>ГБУЗ "СОКПБ"</t>
  </si>
  <si>
    <t>ГБУЗ "СОКОБ ИМ.Т.И.Ерошевского"</t>
  </si>
  <si>
    <t>ГБУЗ СО "СГДБ № 2"</t>
  </si>
  <si>
    <t>ГБУЗ "СОДИБ"</t>
  </si>
  <si>
    <t>ГБУЗ  "СОКГБ"</t>
  </si>
  <si>
    <t>ГБУЗ СО "ТГБ № 4"</t>
  </si>
  <si>
    <t>ГБУЗ СО "ТГКБ № 1"</t>
  </si>
  <si>
    <t>ГБУЗ СО "ТГКБ № 2"</t>
  </si>
  <si>
    <t>ГБУЗ СО "ТГДКБ"</t>
  </si>
  <si>
    <t>ГБУЗ СО "СНД"</t>
  </si>
  <si>
    <t>ГБУЗ СО "СКВД"</t>
  </si>
  <si>
    <t>ГБУЗ СОКГВВ</t>
  </si>
  <si>
    <t>ГБУЗ СО "Сызранская ГБ № 3"</t>
  </si>
  <si>
    <t>ГБУЗ СО "Сергиевская ЦРБ"</t>
  </si>
  <si>
    <t>ГБУЗ СО "Хворостянская ЦРБ"</t>
  </si>
  <si>
    <t>ГБУЗ "СОКНД"</t>
  </si>
  <si>
    <t>ГБУЗ "СОКБ № 2"</t>
  </si>
  <si>
    <t>ГБУЗ СО "Красноярская ЦРБ"</t>
  </si>
  <si>
    <t>ГБУЗ СО "ТГП № 1"</t>
  </si>
  <si>
    <t>ГБУЗ СО "Елховская ЦРБ"</t>
  </si>
  <si>
    <t>ГБУЗ СО "Приволжская ЦРБ"</t>
  </si>
  <si>
    <t>ГБУЗ СО "Большечерниговская ЦРБ"</t>
  </si>
  <si>
    <t>ГБУЗ СО "Богатовская ЦРБ"</t>
  </si>
  <si>
    <t>ГБУЗ СО "Пестравская центральная районная больница"</t>
  </si>
  <si>
    <t>ГБУЗ СО "СГП № 14"</t>
  </si>
  <si>
    <t>ГБУЗ СО "Исаклинская ЦРБ"</t>
  </si>
  <si>
    <t>ГБУЗ СО "Кошкинская ЦРБ"</t>
  </si>
  <si>
    <t>ГБУЗ СО "Челно-Вершинская ЦРБ"</t>
  </si>
  <si>
    <t>ГБУЗ СО "Борская центральная районная больница"</t>
  </si>
  <si>
    <t>ГБУЗ СО "Безенчукская ЦРБ"</t>
  </si>
  <si>
    <t>ГБУЗ "СОКВД"</t>
  </si>
  <si>
    <t>ГБУЗ СО "СГП № 3"</t>
  </si>
  <si>
    <t>ГБУЗ СО "Клявлинская ЦРБ"</t>
  </si>
  <si>
    <t>ГБУЗ СО "ЧЦГБ"</t>
  </si>
  <si>
    <t>ГБУЗ СО "Сызранская ЦГБ"</t>
  </si>
  <si>
    <t>ГБУЗ СО "Отрадненская городская больница"</t>
  </si>
  <si>
    <t>ГБУЗ СО "Сызранская ГП"</t>
  </si>
  <si>
    <t>ГБУЗ СО "Большеглушицкая ЦРБ"</t>
  </si>
  <si>
    <t>ГБУЗ СО "Самарская МСЧ № 2"</t>
  </si>
  <si>
    <t>ГБУЗ СО "Октябрьская ЦГБ"</t>
  </si>
  <si>
    <t>ГБУЗ СО "Жигулевская ЦГБ"</t>
  </si>
  <si>
    <t>ГБУЗ СО "СГКБ № 8"</t>
  </si>
  <si>
    <t>ГБУЗ СО "Сызранская ЦРБ"</t>
  </si>
  <si>
    <t>ГБУЗ СО "Нефтегорская ЦРБ"</t>
  </si>
  <si>
    <t>ГБУЗ СО "ТГП № 2"</t>
  </si>
  <si>
    <t>ГБУЗ СО "ТГКБ № 5"</t>
  </si>
  <si>
    <t>ГБУЗ СО "Кинель-Черкасская ЦРБ"</t>
  </si>
  <si>
    <t>ГБУЗ СО "СГП № 10 Советского района"</t>
  </si>
  <si>
    <t>ГБУЗ СО СГП № 13</t>
  </si>
  <si>
    <t>ГБУЗ СО "Волжская ЦРБ"</t>
  </si>
  <si>
    <t>ГБУЗ СО "Кинельская ЦБГиР"</t>
  </si>
  <si>
    <t>ГБУЗ СО СГБ № 10</t>
  </si>
  <si>
    <t>ГБУЗ СО "Ставропольская ЦРБ"</t>
  </si>
  <si>
    <t>ГБУЗ СО "ТГП № 4"</t>
  </si>
  <si>
    <t>СОКБ</t>
  </si>
  <si>
    <t>ГБУЗ СО "Самарская городская больница № 7"</t>
  </si>
  <si>
    <t>ГБУЗ СО "СМСЧ № 5"</t>
  </si>
  <si>
    <t>ГБУЗ СО "СГБ № 6"</t>
  </si>
  <si>
    <t>ГБУЗ СОКОД</t>
  </si>
  <si>
    <t>ГБУЗ СО "ТГКП № 3"</t>
  </si>
  <si>
    <t xml:space="preserve"> -</t>
  </si>
  <si>
    <t>ГБУЗ СО «Сызранский противотуберкулезный диспансер»</t>
  </si>
  <si>
    <t>ГБУЗ СО "Сызранский ПНД"</t>
  </si>
  <si>
    <t>ГБУЗ СО "Шигонская ЦРБ"</t>
  </si>
  <si>
    <t>ГБУЗ СОДКБ им.Н.Н.Ивановой</t>
  </si>
  <si>
    <t>ГБУЗ СО ТКВД</t>
  </si>
  <si>
    <t>ГБУЗ СО "Похвистневская ЦБГР"</t>
  </si>
  <si>
    <t>ГБУЗ СО "Самарская городская поликлиника № 6 Промышл.района"</t>
  </si>
  <si>
    <t>ГБУЗ СО "Красноармейская ЦРБ"</t>
  </si>
  <si>
    <t>ГБУЗ СО "Сызранская ГБ № 2"</t>
  </si>
  <si>
    <t>ГБУЗ СО "НЦГБ"</t>
  </si>
  <si>
    <t>ГБУЗ СО "СГП № 4"</t>
  </si>
  <si>
    <t>ГБУЗ СО "СГП № 1"</t>
  </si>
  <si>
    <t>ГБУЗ СО "Камышлинская ЦРБ"</t>
  </si>
  <si>
    <t>ГБУЗ СО "Шенталинская ЦРБ"</t>
  </si>
  <si>
    <t>ГБУЗ СО "СГБ № 4"</t>
  </si>
  <si>
    <t>ГБУЗ СО "СГКП № 15"</t>
  </si>
  <si>
    <t xml:space="preserve">Код МО </t>
  </si>
  <si>
    <t>ГБУЗ СО «Самарский областной клинический противотуберкулезный диспансер имени Н.В.Постникова»</t>
  </si>
  <si>
    <t>рейтинг направления в ЕМИАС</t>
  </si>
  <si>
    <t>нет пациентов для направления на МСЭ за этот период</t>
  </si>
  <si>
    <t>рейтинг госпитализации в ЕМИАС</t>
  </si>
  <si>
    <t>Незакрытые и просроченные ИПРА, которые имеют установленный срок на 01.10.2020</t>
  </si>
  <si>
    <t>Количество проведенных консультаций с применением телемедицинских технологий на 01.10.2020</t>
  </si>
  <si>
    <t>Доля оформленных в ЕМИАС</t>
  </si>
  <si>
    <t>ГБУЗ СГКБ № 1 им.Н.И.Пирогова</t>
  </si>
  <si>
    <t>ГБУЗ СО "СГКБ № 2 ИМ.Н.А.Семашко"</t>
  </si>
  <si>
    <t>ГБУЗ СО "Тольяттинский ПНД"</t>
  </si>
  <si>
    <t>ГБУЗ СО "ТНД"</t>
  </si>
  <si>
    <t>ГБУЗ СО ТЛРЦ "Ариадна"</t>
  </si>
  <si>
    <t>ГБУЗ СО "ТВФД"</t>
  </si>
  <si>
    <t xml:space="preserve">Мониторинг оформления медицинскими организациями  госпитализаций  в соответствии с
 Регламентом, утвержденным приказом  МЗ СО от 24.07.2020 №1161
ОТЧЕТНЫЙ ПЕРИОД:  01.01.12020 - 30.09.2020 </t>
  </si>
  <si>
    <t xml:space="preserve">Доля </t>
  </si>
  <si>
    <t>ГБУЗ СО "Сызранский ПТД"</t>
  </si>
  <si>
    <t>ГБУЗ СО "ТПТД"</t>
  </si>
  <si>
    <t>Причины отсутстия отправленных направлений в РЭМД</t>
  </si>
  <si>
    <t>Не было ЭЦП. ЭЦП получена 14.09.2020</t>
  </si>
  <si>
    <t>Заполненные направления подписываются, отправляются, но в РЭМД не регистрируется.</t>
  </si>
  <si>
    <t xml:space="preserve">Нет ЭЦП. </t>
  </si>
  <si>
    <t xml:space="preserve">Проблема с подписью направления </t>
  </si>
  <si>
    <t>Нет технической возможности.</t>
  </si>
  <si>
    <t xml:space="preserve">При отправке в РЭМД заполненного направления программа выдает ошибку и форма не отправляется. </t>
  </si>
  <si>
    <t xml:space="preserve">Направления не отправляются после подписания. </t>
  </si>
  <si>
    <t>Не формируют направления в ЕМИАС</t>
  </si>
  <si>
    <t>Направления не отправляются после подписания. Некоторые направления нет возможности подписать.</t>
  </si>
  <si>
    <t>всего БЛ 
9 месяцев 2020</t>
  </si>
  <si>
    <t>Всего ББЛ 
9 месяцев 2020</t>
  </si>
  <si>
    <t>Количество ЭЛН, выписанных в МИС за 9 месяцев 2020</t>
  </si>
  <si>
    <t>Незакрытые и просроченные ИПРА, которые имеют установленный срок на 01.11.2020</t>
  </si>
  <si>
    <t>Количество ЭЛН заведенных в ЕМИАС на 01.11.2020</t>
  </si>
  <si>
    <t>Количество проведенных консультаций с применением телемедицинских технологий на 01.11.2020</t>
  </si>
  <si>
    <t>Мониторинг формирования в электронном виде направления на МСЭ в медицинских организациях Самарской области за период с 01.01.2020г. по 03.11.2020г.</t>
  </si>
  <si>
    <t>количество электронных направлений по форме 88-у за период  с 01.01.2020 по 03.11.2020, всего</t>
  </si>
  <si>
    <t>количество электронных направлений по форме 88-у за период  с 01.01.2020 по 27.10.2020, всего</t>
  </si>
  <si>
    <t>в том числе количество электронных направлений по форме 88-у за период  с 28.10.2020 по 03.11.2020</t>
  </si>
  <si>
    <t>Справочно:
количество направлений по форме 88-у в бумажном виде с 28.10.2020 по 03.11.2020</t>
  </si>
  <si>
    <t>Справочно:
количество обратных талонов за период с  28.10.2020 по 03.11.2020</t>
  </si>
  <si>
    <t>Мониторинг оформления направлений на госпитализацию, 
оформленных в соответствии с Регламентом, утв.приказом МЗ МО от 24.07.2020 №1161. 
ОТЧЕТНЫЙ ПЕРИОД:    01.01-30.10.2020</t>
  </si>
  <si>
    <t>По данным ЕОБД
01.01.2019 - 30.10.2019</t>
  </si>
  <si>
    <t>Оформлено ф.057/у в ЕМИАС
01.01.2020- 30.10.2020</t>
  </si>
  <si>
    <t>ГБУЗ СО "Тольяттинский противотуберкулезный диспансер"</t>
  </si>
  <si>
    <t>Кол-во госпитализаций по сведениям ЕОБД
01.01.2019 - 30.10.2019</t>
  </si>
  <si>
    <t>Кол-во госпитализаций по сведениямЕМИАС
01.01.2020 - 30.10.2020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</si>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</sst>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19]General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SimSun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2"/>
      <charset val="204"/>
    </font>
    <font>
      <sz val="12"/>
      <color theme="6" tint="0.59999389629810485"/>
      <name val="Times New Roman"/>
      <family val="2"/>
      <charset val="204"/>
    </font>
    <font>
      <sz val="12"/>
      <color theme="0" tint="-0.14999847407452621"/>
      <name val="Times New Roman"/>
      <family val="2"/>
      <charset val="204"/>
    </font>
    <font>
      <sz val="12"/>
      <color theme="0" tint="-0.14999847407452621"/>
      <name val="Times New Roman"/>
      <family val="1"/>
      <charset val="204"/>
    </font>
    <font>
      <sz val="12"/>
      <color theme="6" tint="0.59999389629810485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Times New Roman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BEEF3"/>
        <bgColor rgb="FFDBEEF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DE9D9"/>
      </patternFill>
    </fill>
    <fill>
      <patternFill patternType="solid">
        <fgColor rgb="FFFFFF00"/>
        <bgColor rgb="FFFDE9D9"/>
      </patternFill>
    </fill>
    <fill>
      <patternFill patternType="solid">
        <fgColor rgb="FFFFFF00"/>
        <bgColor indexed="9"/>
      </patternFill>
    </fill>
    <fill>
      <patternFill patternType="solid">
        <fgColor rgb="FFFFC000"/>
        <bgColor rgb="FFFDE9D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9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1" fillId="0" borderId="0"/>
    <xf numFmtId="165" fontId="3" fillId="0" borderId="0"/>
    <xf numFmtId="0" fontId="1" fillId="0" borderId="0"/>
    <xf numFmtId="0" fontId="8" fillId="0" borderId="0"/>
    <xf numFmtId="0" fontId="7" fillId="0" borderId="0"/>
    <xf numFmtId="0" fontId="12" fillId="0" borderId="0"/>
    <xf numFmtId="0" fontId="9" fillId="0" borderId="0"/>
    <xf numFmtId="9" fontId="9" fillId="0" borderId="0" applyFont="0" applyFill="0" applyBorder="0" applyAlignment="0" applyProtection="0"/>
    <xf numFmtId="0" fontId="26" fillId="0" borderId="0"/>
    <xf numFmtId="0" fontId="28" fillId="15" borderId="0" applyNumberFormat="0" applyBorder="0" applyAlignment="0" applyProtection="0"/>
    <xf numFmtId="0" fontId="29" fillId="17" borderId="0" applyNumberFormat="0" applyBorder="0" applyAlignment="0" applyProtection="0"/>
    <xf numFmtId="0" fontId="30" fillId="16" borderId="0" applyNumberFormat="0" applyBorder="0" applyAlignment="0" applyProtection="0"/>
    <xf numFmtId="0" fontId="28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</cellStyleXfs>
  <cellXfs count="376">
    <xf numFmtId="0" fontId="0" fillId="0" borderId="0" xfId="0"/>
    <xf numFmtId="0" fontId="9" fillId="0" borderId="0" xfId="8"/>
    <xf numFmtId="0" fontId="13" fillId="0" borderId="5" xfId="8" applyFont="1" applyBorder="1" applyAlignment="1">
      <alignment horizontal="center" vertical="center"/>
    </xf>
    <xf numFmtId="0" fontId="13" fillId="0" borderId="18" xfId="8" applyFont="1" applyBorder="1" applyAlignment="1">
      <alignment horizontal="center" vertical="center" wrapText="1"/>
    </xf>
    <xf numFmtId="0" fontId="13" fillId="0" borderId="19" xfId="8" applyFont="1" applyBorder="1" applyAlignment="1">
      <alignment horizontal="center" vertical="center" wrapText="1"/>
    </xf>
    <xf numFmtId="0" fontId="13" fillId="0" borderId="20" xfId="8" applyFont="1" applyBorder="1" applyAlignment="1">
      <alignment horizontal="center" vertical="center" wrapText="1"/>
    </xf>
    <xf numFmtId="0" fontId="13" fillId="0" borderId="21" xfId="8" applyFont="1" applyBorder="1" applyAlignment="1">
      <alignment horizontal="center" vertical="center" wrapText="1"/>
    </xf>
    <xf numFmtId="0" fontId="13" fillId="0" borderId="22" xfId="8" applyFont="1" applyBorder="1" applyAlignment="1">
      <alignment horizontal="center" vertical="center" wrapText="1"/>
    </xf>
    <xf numFmtId="0" fontId="13" fillId="0" borderId="23" xfId="8" applyFont="1" applyBorder="1" applyAlignment="1">
      <alignment horizontal="center" vertical="center" wrapText="1"/>
    </xf>
    <xf numFmtId="0" fontId="13" fillId="0" borderId="24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9" fillId="0" borderId="5" xfId="8" applyBorder="1"/>
    <xf numFmtId="0" fontId="9" fillId="0" borderId="22" xfId="8" applyBorder="1" applyAlignment="1"/>
    <xf numFmtId="0" fontId="9" fillId="0" borderId="24" xfId="8" applyBorder="1" applyAlignment="1"/>
    <xf numFmtId="0" fontId="13" fillId="0" borderId="25" xfId="8" applyFont="1" applyBorder="1" applyAlignment="1">
      <alignment horizontal="center" vertical="center" wrapText="1"/>
    </xf>
    <xf numFmtId="0" fontId="13" fillId="0" borderId="6" xfId="8" applyFont="1" applyBorder="1" applyAlignment="1">
      <alignment horizontal="center" vertical="center" wrapText="1"/>
    </xf>
    <xf numFmtId="0" fontId="13" fillId="0" borderId="12" xfId="8" applyFont="1" applyBorder="1" applyAlignment="1">
      <alignment horizontal="center" vertical="center" wrapText="1"/>
    </xf>
    <xf numFmtId="0" fontId="13" fillId="0" borderId="15" xfId="8" applyFont="1" applyBorder="1" applyAlignment="1">
      <alignment horizontal="center" vertical="center" wrapText="1"/>
    </xf>
    <xf numFmtId="0" fontId="9" fillId="5" borderId="9" xfId="8" applyFill="1" applyBorder="1" applyAlignment="1">
      <alignment horizontal="center" vertical="center"/>
    </xf>
    <xf numFmtId="0" fontId="9" fillId="5" borderId="11" xfId="8" applyFill="1" applyBorder="1" applyAlignment="1">
      <alignment wrapText="1"/>
    </xf>
    <xf numFmtId="0" fontId="9" fillId="5" borderId="9" xfId="8" applyFill="1" applyBorder="1" applyAlignment="1">
      <alignment horizontal="center" vertical="center" wrapText="1"/>
    </xf>
    <xf numFmtId="0" fontId="9" fillId="5" borderId="4" xfId="8" applyFill="1" applyBorder="1" applyAlignment="1">
      <alignment horizontal="center" vertical="center"/>
    </xf>
    <xf numFmtId="0" fontId="9" fillId="5" borderId="26" xfId="8" applyFill="1" applyBorder="1" applyAlignment="1">
      <alignment horizontal="center" vertical="center"/>
    </xf>
    <xf numFmtId="0" fontId="9" fillId="5" borderId="4" xfId="8" applyFill="1" applyBorder="1" applyAlignment="1">
      <alignment horizontal="center" vertical="center" wrapText="1"/>
    </xf>
    <xf numFmtId="0" fontId="9" fillId="5" borderId="11" xfId="8" applyFill="1" applyBorder="1" applyAlignment="1">
      <alignment horizontal="center" vertical="center"/>
    </xf>
    <xf numFmtId="9" fontId="0" fillId="5" borderId="28" xfId="9" applyFont="1" applyFill="1" applyBorder="1"/>
    <xf numFmtId="0" fontId="9" fillId="7" borderId="9" xfId="8" applyFill="1" applyBorder="1" applyAlignment="1">
      <alignment horizontal="center" vertical="center"/>
    </xf>
    <xf numFmtId="0" fontId="9" fillId="7" borderId="11" xfId="8" applyFill="1" applyBorder="1" applyAlignment="1">
      <alignment wrapText="1"/>
    </xf>
    <xf numFmtId="0" fontId="9" fillId="7" borderId="9" xfId="8" applyFill="1" applyBorder="1" applyAlignment="1">
      <alignment horizontal="center" vertical="center" wrapText="1"/>
    </xf>
    <xf numFmtId="0" fontId="9" fillId="7" borderId="4" xfId="8" applyFill="1" applyBorder="1" applyAlignment="1">
      <alignment horizontal="center" vertical="center"/>
    </xf>
    <xf numFmtId="0" fontId="9" fillId="7" borderId="26" xfId="8" applyFill="1" applyBorder="1" applyAlignment="1">
      <alignment horizontal="center" vertical="center"/>
    </xf>
    <xf numFmtId="0" fontId="9" fillId="7" borderId="4" xfId="8" applyFill="1" applyBorder="1" applyAlignment="1">
      <alignment horizontal="center" vertical="center" wrapText="1"/>
    </xf>
    <xf numFmtId="0" fontId="9" fillId="7" borderId="11" xfId="8" applyFill="1" applyBorder="1" applyAlignment="1">
      <alignment horizontal="center" vertical="center"/>
    </xf>
    <xf numFmtId="9" fontId="0" fillId="7" borderId="28" xfId="9" applyFont="1" applyFill="1" applyBorder="1"/>
    <xf numFmtId="0" fontId="9" fillId="6" borderId="4" xfId="8" applyFill="1" applyBorder="1" applyAlignment="1">
      <alignment horizontal="center" vertical="center"/>
    </xf>
    <xf numFmtId="0" fontId="9" fillId="6" borderId="26" xfId="8" applyFill="1" applyBorder="1" applyAlignment="1">
      <alignment horizontal="center" vertical="center"/>
    </xf>
    <xf numFmtId="0" fontId="9" fillId="6" borderId="11" xfId="8" applyFill="1" applyBorder="1" applyAlignment="1">
      <alignment horizontal="center" vertical="center"/>
    </xf>
    <xf numFmtId="0" fontId="9" fillId="4" borderId="9" xfId="8" applyFill="1" applyBorder="1" applyAlignment="1">
      <alignment horizontal="center" vertical="center" wrapText="1"/>
    </xf>
    <xf numFmtId="0" fontId="9" fillId="4" borderId="4" xfId="8" applyFill="1" applyBorder="1" applyAlignment="1">
      <alignment horizontal="center" vertical="center"/>
    </xf>
    <xf numFmtId="0" fontId="9" fillId="4" borderId="26" xfId="8" applyFill="1" applyBorder="1" applyAlignment="1">
      <alignment horizontal="center" vertical="center"/>
    </xf>
    <xf numFmtId="0" fontId="9" fillId="4" borderId="4" xfId="8" applyFill="1" applyBorder="1" applyAlignment="1">
      <alignment horizontal="center" vertical="center" wrapText="1"/>
    </xf>
    <xf numFmtId="0" fontId="9" fillId="4" borderId="11" xfId="8" applyFill="1" applyBorder="1" applyAlignment="1">
      <alignment horizontal="center" vertical="center"/>
    </xf>
    <xf numFmtId="9" fontId="0" fillId="4" borderId="28" xfId="9" applyFont="1" applyFill="1" applyBorder="1"/>
    <xf numFmtId="0" fontId="9" fillId="7" borderId="13" xfId="8" applyFill="1" applyBorder="1" applyAlignment="1">
      <alignment horizontal="center" vertical="center" wrapText="1"/>
    </xf>
    <xf numFmtId="0" fontId="9" fillId="7" borderId="27" xfId="8" applyFill="1" applyBorder="1" applyAlignment="1">
      <alignment horizontal="center" vertical="center"/>
    </xf>
    <xf numFmtId="0" fontId="9" fillId="7" borderId="29" xfId="8" applyFill="1" applyBorder="1" applyAlignment="1">
      <alignment horizontal="center" vertical="center"/>
    </xf>
    <xf numFmtId="0" fontId="9" fillId="0" borderId="0" xfId="8" applyAlignment="1">
      <alignment horizontal="center" vertical="center"/>
    </xf>
    <xf numFmtId="0" fontId="14" fillId="0" borderId="0" xfId="8" applyFont="1"/>
    <xf numFmtId="0" fontId="16" fillId="8" borderId="9" xfId="8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 vertical="center" wrapText="1"/>
    </xf>
    <xf numFmtId="0" fontId="6" fillId="8" borderId="4" xfId="8" applyFont="1" applyFill="1" applyBorder="1" applyAlignment="1">
      <alignment vertical="top" wrapText="1"/>
    </xf>
    <xf numFmtId="0" fontId="6" fillId="8" borderId="4" xfId="8" applyFont="1" applyFill="1" applyBorder="1" applyAlignment="1">
      <alignment horizontal="center" vertical="center" wrapText="1"/>
    </xf>
    <xf numFmtId="0" fontId="6" fillId="8" borderId="4" xfId="5" applyFont="1" applyFill="1" applyBorder="1" applyAlignment="1">
      <alignment horizontal="center" vertical="center" wrapText="1"/>
    </xf>
    <xf numFmtId="0" fontId="18" fillId="2" borderId="4" xfId="8" applyFont="1" applyFill="1" applyBorder="1" applyAlignment="1">
      <alignment horizontal="center" vertical="center"/>
    </xf>
    <xf numFmtId="0" fontId="6" fillId="8" borderId="4" xfId="6" applyFont="1" applyFill="1" applyBorder="1" applyAlignment="1">
      <alignment horizontal="center" vertical="center" wrapText="1"/>
    </xf>
    <xf numFmtId="0" fontId="5" fillId="8" borderId="4" xfId="7" applyFont="1" applyFill="1" applyBorder="1" applyAlignment="1">
      <alignment horizontal="center" vertical="center" wrapText="1"/>
    </xf>
    <xf numFmtId="0" fontId="4" fillId="8" borderId="4" xfId="2" applyFont="1" applyFill="1" applyBorder="1" applyAlignment="1">
      <alignment horizontal="center"/>
    </xf>
    <xf numFmtId="0" fontId="4" fillId="8" borderId="4" xfId="4" applyFont="1" applyFill="1" applyBorder="1" applyAlignment="1">
      <alignment horizontal="center" vertical="center" wrapText="1"/>
    </xf>
    <xf numFmtId="0" fontId="21" fillId="2" borderId="4" xfId="5" applyFont="1" applyFill="1" applyBorder="1" applyAlignment="1">
      <alignment horizontal="center" vertical="center" wrapText="1"/>
    </xf>
    <xf numFmtId="0" fontId="4" fillId="8" borderId="4" xfId="2" applyFont="1" applyFill="1" applyBorder="1" applyAlignment="1">
      <alignment horizontal="center" vertical="center" wrapText="1"/>
    </xf>
    <xf numFmtId="0" fontId="20" fillId="2" borderId="4" xfId="5" applyFont="1" applyFill="1" applyBorder="1" applyAlignment="1">
      <alignment horizontal="center" vertical="center" wrapText="1"/>
    </xf>
    <xf numFmtId="0" fontId="6" fillId="8" borderId="4" xfId="8" applyFont="1" applyFill="1" applyBorder="1" applyAlignment="1">
      <alignment wrapText="1"/>
    </xf>
    <xf numFmtId="0" fontId="9" fillId="4" borderId="4" xfId="8" applyFill="1" applyBorder="1"/>
    <xf numFmtId="0" fontId="9" fillId="5" borderId="4" xfId="8" applyFill="1" applyBorder="1"/>
    <xf numFmtId="0" fontId="9" fillId="6" borderId="4" xfId="8" applyFill="1" applyBorder="1"/>
    <xf numFmtId="0" fontId="9" fillId="2" borderId="4" xfId="8" applyFill="1" applyBorder="1"/>
    <xf numFmtId="0" fontId="8" fillId="0" borderId="0" xfId="5" applyFont="1"/>
    <xf numFmtId="0" fontId="8" fillId="0" borderId="0" xfId="5" applyFont="1" applyAlignment="1">
      <alignment horizontal="center"/>
    </xf>
    <xf numFmtId="0" fontId="8" fillId="0" borderId="0" xfId="5" applyFont="1" applyBorder="1"/>
    <xf numFmtId="0" fontId="17" fillId="8" borderId="4" xfId="8" applyFont="1" applyFill="1" applyBorder="1" applyAlignment="1">
      <alignment horizontal="center" vertical="center"/>
    </xf>
    <xf numFmtId="0" fontId="17" fillId="4" borderId="4" xfId="8" applyFont="1" applyFill="1" applyBorder="1" applyAlignment="1">
      <alignment horizontal="center" vertical="center"/>
    </xf>
    <xf numFmtId="0" fontId="19" fillId="2" borderId="4" xfId="8" applyFont="1" applyFill="1" applyBorder="1" applyAlignment="1">
      <alignment horizontal="center" vertical="center"/>
    </xf>
    <xf numFmtId="0" fontId="17" fillId="5" borderId="4" xfId="8" applyFont="1" applyFill="1" applyBorder="1" applyAlignment="1">
      <alignment horizontal="center" vertical="center"/>
    </xf>
    <xf numFmtId="0" fontId="6" fillId="6" borderId="4" xfId="8" applyFont="1" applyFill="1" applyBorder="1" applyAlignment="1">
      <alignment horizontal="center" vertical="center"/>
    </xf>
    <xf numFmtId="0" fontId="9" fillId="8" borderId="4" xfId="8" applyFill="1" applyBorder="1" applyAlignment="1">
      <alignment horizontal="center" vertical="center"/>
    </xf>
    <xf numFmtId="0" fontId="6" fillId="8" borderId="3" xfId="8" applyFont="1" applyFill="1" applyBorder="1" applyAlignment="1">
      <alignment vertical="top" wrapText="1"/>
    </xf>
    <xf numFmtId="0" fontId="13" fillId="0" borderId="1" xfId="8" applyFont="1" applyBorder="1" applyAlignment="1">
      <alignment horizontal="center" vertical="center" wrapText="1"/>
    </xf>
    <xf numFmtId="0" fontId="9" fillId="4" borderId="9" xfId="8" applyFill="1" applyBorder="1" applyAlignment="1">
      <alignment horizontal="center" vertical="center"/>
    </xf>
    <xf numFmtId="0" fontId="9" fillId="4" borderId="11" xfId="8" applyFill="1" applyBorder="1" applyAlignment="1">
      <alignment wrapText="1"/>
    </xf>
    <xf numFmtId="0" fontId="9" fillId="0" borderId="0" xfId="8" applyAlignment="1">
      <alignment horizontal="center" wrapText="1"/>
    </xf>
    <xf numFmtId="0" fontId="3" fillId="9" borderId="4" xfId="8" applyFont="1" applyFill="1" applyBorder="1" applyAlignment="1">
      <alignment horizontal="center"/>
    </xf>
    <xf numFmtId="0" fontId="1" fillId="8" borderId="4" xfId="1" applyFill="1" applyBorder="1" applyAlignment="1">
      <alignment horizontal="center" vertical="center" wrapText="1"/>
    </xf>
    <xf numFmtId="0" fontId="10" fillId="8" borderId="4" xfId="8" applyFont="1" applyFill="1" applyBorder="1" applyAlignment="1">
      <alignment vertical="top" wrapText="1"/>
    </xf>
    <xf numFmtId="0" fontId="7" fillId="8" borderId="4" xfId="8" applyFont="1" applyFill="1" applyBorder="1" applyAlignment="1">
      <alignment horizontal="center" vertical="center" wrapText="1"/>
    </xf>
    <xf numFmtId="0" fontId="11" fillId="8" borderId="4" xfId="8" applyFont="1" applyFill="1" applyBorder="1" applyAlignment="1">
      <alignment horizontal="center" vertical="center"/>
    </xf>
    <xf numFmtId="164" fontId="9" fillId="8" borderId="4" xfId="8" applyNumberFormat="1" applyFill="1" applyBorder="1" applyAlignment="1">
      <alignment horizontal="center" vertical="center"/>
    </xf>
    <xf numFmtId="0" fontId="7" fillId="8" borderId="4" xfId="6" applyFill="1" applyBorder="1" applyAlignment="1">
      <alignment horizontal="center" vertical="center" wrapText="1"/>
    </xf>
    <xf numFmtId="0" fontId="1" fillId="8" borderId="4" xfId="4" applyFill="1" applyBorder="1" applyAlignment="1">
      <alignment horizontal="center" vertical="center" wrapText="1"/>
    </xf>
    <xf numFmtId="0" fontId="1" fillId="8" borderId="4" xfId="2" applyFill="1" applyBorder="1" applyAlignment="1">
      <alignment horizontal="center" vertical="center" wrapText="1"/>
    </xf>
    <xf numFmtId="0" fontId="2" fillId="8" borderId="4" xfId="7" applyFont="1" applyFill="1" applyBorder="1" applyAlignment="1">
      <alignment horizontal="center" vertical="center" wrapText="1"/>
    </xf>
    <xf numFmtId="0" fontId="3" fillId="10" borderId="4" xfId="8" applyFont="1" applyFill="1" applyBorder="1" applyAlignment="1">
      <alignment horizontal="center"/>
    </xf>
    <xf numFmtId="0" fontId="1" fillId="11" borderId="4" xfId="2" applyFill="1" applyBorder="1" applyAlignment="1">
      <alignment horizontal="center"/>
    </xf>
    <xf numFmtId="0" fontId="10" fillId="4" borderId="4" xfId="8" applyFont="1" applyFill="1" applyBorder="1" applyAlignment="1">
      <alignment vertical="top" wrapText="1"/>
    </xf>
    <xf numFmtId="0" fontId="7" fillId="4" borderId="4" xfId="8" applyFont="1" applyFill="1" applyBorder="1" applyAlignment="1">
      <alignment horizontal="center" vertical="center" wrapText="1"/>
    </xf>
    <xf numFmtId="0" fontId="11" fillId="4" borderId="4" xfId="8" applyFont="1" applyFill="1" applyBorder="1" applyAlignment="1">
      <alignment horizontal="center" vertical="center"/>
    </xf>
    <xf numFmtId="164" fontId="9" fillId="4" borderId="4" xfId="8" applyNumberFormat="1" applyFill="1" applyBorder="1" applyAlignment="1">
      <alignment horizontal="center" vertical="center"/>
    </xf>
    <xf numFmtId="0" fontId="1" fillId="4" borderId="4" xfId="1" applyFill="1" applyBorder="1" applyAlignment="1">
      <alignment horizontal="center" vertical="center" wrapText="1"/>
    </xf>
    <xf numFmtId="0" fontId="2" fillId="4" borderId="4" xfId="7" applyFont="1" applyFill="1" applyBorder="1" applyAlignment="1">
      <alignment horizontal="center" vertical="center" wrapText="1"/>
    </xf>
    <xf numFmtId="0" fontId="7" fillId="4" borderId="4" xfId="6" applyFill="1" applyBorder="1" applyAlignment="1">
      <alignment horizontal="center" vertical="center" wrapText="1"/>
    </xf>
    <xf numFmtId="0" fontId="1" fillId="4" borderId="4" xfId="2" applyFill="1" applyBorder="1" applyAlignment="1">
      <alignment horizontal="center" vertical="center" wrapText="1"/>
    </xf>
    <xf numFmtId="0" fontId="1" fillId="4" borderId="4" xfId="4" applyFill="1" applyBorder="1" applyAlignment="1">
      <alignment horizontal="center" vertical="center" wrapText="1"/>
    </xf>
    <xf numFmtId="0" fontId="3" fillId="12" borderId="4" xfId="8" applyFont="1" applyFill="1" applyBorder="1" applyAlignment="1">
      <alignment horizontal="center"/>
    </xf>
    <xf numFmtId="0" fontId="7" fillId="5" borderId="4" xfId="6" applyFill="1" applyBorder="1" applyAlignment="1">
      <alignment horizontal="center" vertical="center" wrapText="1"/>
    </xf>
    <xf numFmtId="0" fontId="10" fillId="5" borderId="4" xfId="8" applyFont="1" applyFill="1" applyBorder="1" applyAlignment="1">
      <alignment vertical="top" wrapText="1"/>
    </xf>
    <xf numFmtId="0" fontId="7" fillId="5" borderId="4" xfId="8" applyFont="1" applyFill="1" applyBorder="1" applyAlignment="1">
      <alignment horizontal="center" vertical="center" wrapText="1"/>
    </xf>
    <xf numFmtId="0" fontId="11" fillId="5" borderId="4" xfId="8" applyFont="1" applyFill="1" applyBorder="1" applyAlignment="1">
      <alignment horizontal="center" vertical="center"/>
    </xf>
    <xf numFmtId="164" fontId="9" fillId="5" borderId="4" xfId="8" applyNumberFormat="1" applyFill="1" applyBorder="1" applyAlignment="1">
      <alignment horizontal="center" vertical="center"/>
    </xf>
    <xf numFmtId="0" fontId="1" fillId="5" borderId="4" xfId="1" applyFill="1" applyBorder="1" applyAlignment="1">
      <alignment horizontal="center" vertical="center" wrapText="1"/>
    </xf>
    <xf numFmtId="0" fontId="1" fillId="5" borderId="4" xfId="2" applyFill="1" applyBorder="1" applyAlignment="1">
      <alignment horizontal="center" vertical="center" wrapText="1"/>
    </xf>
    <xf numFmtId="0" fontId="9" fillId="5" borderId="4" xfId="8" applyFill="1" applyBorder="1" applyAlignment="1">
      <alignment wrapText="1"/>
    </xf>
    <xf numFmtId="0" fontId="15" fillId="3" borderId="3" xfId="8" applyFont="1" applyFill="1" applyBorder="1" applyAlignment="1">
      <alignment horizontal="center" vertical="center" wrapText="1"/>
    </xf>
    <xf numFmtId="0" fontId="15" fillId="3" borderId="3" xfId="8" applyFont="1" applyFill="1" applyBorder="1" applyAlignment="1">
      <alignment horizontal="center" vertical="center"/>
    </xf>
    <xf numFmtId="0" fontId="9" fillId="0" borderId="0" xfId="8" applyBorder="1"/>
    <xf numFmtId="0" fontId="15" fillId="3" borderId="6" xfId="8" applyFont="1" applyFill="1" applyBorder="1" applyAlignment="1">
      <alignment horizontal="center" vertical="center" wrapText="1"/>
    </xf>
    <xf numFmtId="0" fontId="15" fillId="3" borderId="12" xfId="8" applyFont="1" applyFill="1" applyBorder="1" applyAlignment="1">
      <alignment horizontal="center" vertical="center" wrapText="1"/>
    </xf>
    <xf numFmtId="0" fontId="23" fillId="3" borderId="33" xfId="8" applyFont="1" applyFill="1" applyBorder="1" applyAlignment="1">
      <alignment horizontal="center" vertical="center" wrapText="1"/>
    </xf>
    <xf numFmtId="0" fontId="23" fillId="3" borderId="34" xfId="8" applyFont="1" applyFill="1" applyBorder="1" applyAlignment="1">
      <alignment horizontal="center" vertical="center" wrapText="1"/>
    </xf>
    <xf numFmtId="0" fontId="23" fillId="3" borderId="32" xfId="8" applyFont="1" applyFill="1" applyBorder="1" applyAlignment="1">
      <alignment horizontal="center" vertical="center" wrapText="1"/>
    </xf>
    <xf numFmtId="0" fontId="23" fillId="3" borderId="35" xfId="8" applyFont="1" applyFill="1" applyBorder="1" applyAlignment="1">
      <alignment horizontal="center" vertical="center" wrapText="1"/>
    </xf>
    <xf numFmtId="0" fontId="23" fillId="3" borderId="36" xfId="0" applyFont="1" applyFill="1" applyBorder="1" applyAlignment="1">
      <alignment horizontal="center" vertical="center" wrapText="1"/>
    </xf>
    <xf numFmtId="0" fontId="23" fillId="3" borderId="4" xfId="8" applyFont="1" applyFill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9" fillId="4" borderId="4" xfId="8" applyFill="1" applyBorder="1" applyAlignment="1">
      <alignment horizontal="center" vertical="center"/>
    </xf>
    <xf numFmtId="0" fontId="6" fillId="8" borderId="4" xfId="5" applyFont="1" applyFill="1" applyBorder="1" applyAlignment="1">
      <alignment horizontal="center" vertical="center" wrapText="1"/>
    </xf>
    <xf numFmtId="0" fontId="19" fillId="2" borderId="3" xfId="8" applyFont="1" applyFill="1" applyBorder="1" applyAlignment="1">
      <alignment horizontal="center" vertical="center"/>
    </xf>
    <xf numFmtId="0" fontId="6" fillId="8" borderId="3" xfId="6" applyFont="1" applyFill="1" applyBorder="1" applyAlignment="1">
      <alignment horizontal="center" vertical="center" wrapText="1"/>
    </xf>
    <xf numFmtId="0" fontId="9" fillId="6" borderId="47" xfId="8" applyFill="1" applyBorder="1" applyAlignment="1">
      <alignment horizontal="center" vertical="center"/>
    </xf>
    <xf numFmtId="0" fontId="9" fillId="6" borderId="48" xfId="8" applyFill="1" applyBorder="1" applyAlignment="1">
      <alignment wrapText="1"/>
    </xf>
    <xf numFmtId="0" fontId="9" fillId="6" borderId="47" xfId="8" applyFill="1" applyBorder="1" applyAlignment="1">
      <alignment horizontal="center" vertical="center" wrapText="1"/>
    </xf>
    <xf numFmtId="0" fontId="9" fillId="6" borderId="49" xfId="8" applyFill="1" applyBorder="1" applyAlignment="1">
      <alignment horizontal="center" vertical="center"/>
    </xf>
    <xf numFmtId="0" fontId="9" fillId="6" borderId="50" xfId="8" applyFill="1" applyBorder="1" applyAlignment="1">
      <alignment horizontal="center" vertical="center"/>
    </xf>
    <xf numFmtId="0" fontId="9" fillId="6" borderId="49" xfId="8" applyFill="1" applyBorder="1" applyAlignment="1">
      <alignment horizontal="center" vertical="center" wrapText="1"/>
    </xf>
    <xf numFmtId="0" fontId="9" fillId="6" borderId="48" xfId="8" applyFill="1" applyBorder="1" applyAlignment="1">
      <alignment horizontal="center" vertical="center"/>
    </xf>
    <xf numFmtId="9" fontId="0" fillId="6" borderId="51" xfId="9" applyFont="1" applyFill="1" applyBorder="1"/>
    <xf numFmtId="0" fontId="6" fillId="4" borderId="4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5" fillId="3" borderId="15" xfId="8" applyFont="1" applyFill="1" applyBorder="1" applyAlignment="1">
      <alignment horizontal="center" vertical="center" wrapText="1"/>
    </xf>
    <xf numFmtId="0" fontId="9" fillId="13" borderId="53" xfId="8" applyFill="1" applyBorder="1"/>
    <xf numFmtId="0" fontId="9" fillId="8" borderId="11" xfId="8" applyFill="1" applyBorder="1" applyAlignment="1">
      <alignment horizontal="center" vertical="center"/>
    </xf>
    <xf numFmtId="0" fontId="9" fillId="8" borderId="53" xfId="8" applyFill="1" applyBorder="1" applyAlignment="1">
      <alignment horizontal="center" vertical="center"/>
    </xf>
    <xf numFmtId="0" fontId="19" fillId="2" borderId="11" xfId="8" applyFont="1" applyFill="1" applyBorder="1" applyAlignment="1">
      <alignment horizontal="center" vertical="center"/>
    </xf>
    <xf numFmtId="0" fontId="19" fillId="2" borderId="53" xfId="8" applyFont="1" applyFill="1" applyBorder="1" applyAlignment="1">
      <alignment horizontal="center" vertical="center"/>
    </xf>
    <xf numFmtId="0" fontId="15" fillId="3" borderId="1" xfId="8" applyFont="1" applyFill="1" applyBorder="1" applyAlignment="1">
      <alignment horizontal="center" vertical="center" wrapText="1"/>
    </xf>
    <xf numFmtId="0" fontId="15" fillId="3" borderId="41" xfId="8" applyFont="1" applyFill="1" applyBorder="1" applyAlignment="1">
      <alignment horizontal="center" vertical="center" wrapText="1"/>
    </xf>
    <xf numFmtId="0" fontId="6" fillId="8" borderId="11" xfId="8" applyFont="1" applyFill="1" applyBorder="1" applyAlignment="1">
      <alignment horizontal="center" vertical="center"/>
    </xf>
    <xf numFmtId="0" fontId="6" fillId="5" borderId="11" xfId="8" applyFont="1" applyFill="1" applyBorder="1" applyAlignment="1">
      <alignment horizontal="center" vertical="center"/>
    </xf>
    <xf numFmtId="0" fontId="9" fillId="5" borderId="13" xfId="8" applyFill="1" applyBorder="1" applyAlignment="1">
      <alignment horizontal="center" vertical="center"/>
    </xf>
    <xf numFmtId="0" fontId="9" fillId="5" borderId="14" xfId="8" applyFill="1" applyBorder="1" applyAlignment="1">
      <alignment wrapText="1"/>
    </xf>
    <xf numFmtId="0" fontId="9" fillId="5" borderId="13" xfId="8" applyFill="1" applyBorder="1" applyAlignment="1">
      <alignment horizontal="center" vertical="center" wrapText="1"/>
    </xf>
    <xf numFmtId="0" fontId="9" fillId="5" borderId="27" xfId="8" applyFill="1" applyBorder="1" applyAlignment="1">
      <alignment horizontal="center" vertical="center"/>
    </xf>
    <xf numFmtId="0" fontId="9" fillId="5" borderId="29" xfId="8" applyFill="1" applyBorder="1" applyAlignment="1">
      <alignment horizontal="center" vertical="center"/>
    </xf>
    <xf numFmtId="0" fontId="9" fillId="5" borderId="27" xfId="8" applyFill="1" applyBorder="1" applyAlignment="1">
      <alignment horizontal="center" vertical="center" wrapText="1"/>
    </xf>
    <xf numFmtId="0" fontId="9" fillId="5" borderId="14" xfId="8" applyFill="1" applyBorder="1" applyAlignment="1">
      <alignment horizontal="center" vertical="center"/>
    </xf>
    <xf numFmtId="0" fontId="9" fillId="5" borderId="2" xfId="8" applyFill="1" applyBorder="1" applyAlignment="1">
      <alignment horizontal="center" vertical="center" wrapText="1"/>
    </xf>
    <xf numFmtId="0" fontId="9" fillId="5" borderId="3" xfId="8" applyFill="1" applyBorder="1" applyAlignment="1">
      <alignment horizontal="center" vertical="center"/>
    </xf>
    <xf numFmtId="0" fontId="9" fillId="5" borderId="30" xfId="8" applyFill="1" applyBorder="1" applyAlignment="1">
      <alignment horizontal="center" vertical="center"/>
    </xf>
    <xf numFmtId="0" fontId="9" fillId="7" borderId="26" xfId="8" applyFill="1" applyBorder="1" applyAlignment="1">
      <alignment horizontal="center" vertical="center" wrapText="1"/>
    </xf>
    <xf numFmtId="0" fontId="6" fillId="5" borderId="4" xfId="8" applyFont="1" applyFill="1" applyBorder="1" applyAlignment="1">
      <alignment horizontal="center" vertical="center"/>
    </xf>
    <xf numFmtId="0" fontId="21" fillId="2" borderId="11" xfId="5" applyFont="1" applyFill="1" applyBorder="1" applyAlignment="1">
      <alignment horizontal="center" vertical="center" wrapText="1"/>
    </xf>
    <xf numFmtId="0" fontId="6" fillId="4" borderId="53" xfId="8" applyFont="1" applyFill="1" applyBorder="1" applyAlignment="1">
      <alignment horizontal="center" vertical="center"/>
    </xf>
    <xf numFmtId="0" fontId="13" fillId="0" borderId="1" xfId="8" applyFont="1" applyBorder="1" applyAlignment="1">
      <alignment horizontal="center" vertical="center" wrapText="1"/>
    </xf>
    <xf numFmtId="0" fontId="9" fillId="4" borderId="29" xfId="8" applyFill="1" applyBorder="1" applyAlignment="1">
      <alignment horizontal="center" vertical="center"/>
    </xf>
    <xf numFmtId="0" fontId="9" fillId="4" borderId="29" xfId="8" applyFill="1" applyBorder="1" applyAlignment="1">
      <alignment horizontal="center" vertical="center" wrapText="1"/>
    </xf>
    <xf numFmtId="0" fontId="9" fillId="14" borderId="0" xfId="8" applyFill="1"/>
    <xf numFmtId="0" fontId="9" fillId="6" borderId="9" xfId="8" applyFill="1" applyBorder="1" applyAlignment="1">
      <alignment horizontal="center" vertical="center"/>
    </xf>
    <xf numFmtId="0" fontId="8" fillId="4" borderId="4" xfId="5" applyFont="1" applyFill="1" applyBorder="1" applyAlignment="1">
      <alignment horizontal="center"/>
    </xf>
    <xf numFmtId="0" fontId="8" fillId="4" borderId="4" xfId="5" applyNumberFormat="1" applyFont="1" applyFill="1" applyBorder="1" applyAlignment="1">
      <alignment horizontal="center"/>
    </xf>
    <xf numFmtId="0" fontId="8" fillId="4" borderId="4" xfId="5" applyFont="1" applyFill="1" applyBorder="1" applyAlignment="1">
      <alignment vertical="top" wrapText="1"/>
    </xf>
    <xf numFmtId="9" fontId="8" fillId="4" borderId="4" xfId="9" applyFont="1" applyFill="1" applyBorder="1"/>
    <xf numFmtId="0" fontId="8" fillId="4" borderId="4" xfId="5" applyFont="1" applyFill="1" applyBorder="1"/>
    <xf numFmtId="0" fontId="0" fillId="4" borderId="4" xfId="0" applyFill="1" applyBorder="1"/>
    <xf numFmtId="10" fontId="8" fillId="4" borderId="4" xfId="5" applyNumberFormat="1" applyFont="1" applyFill="1" applyBorder="1"/>
    <xf numFmtId="10" fontId="0" fillId="0" borderId="4" xfId="0" applyNumberForma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 vertical="top" wrapText="1"/>
    </xf>
    <xf numFmtId="0" fontId="0" fillId="0" borderId="0" xfId="0" applyBorder="1"/>
    <xf numFmtId="10" fontId="0" fillId="0" borderId="0" xfId="0" applyNumberFormat="1" applyBorder="1" applyAlignment="1">
      <alignment vertical="top" wrapText="1"/>
    </xf>
    <xf numFmtId="0" fontId="9" fillId="18" borderId="11" xfId="8" applyFill="1" applyBorder="1" applyAlignment="1">
      <alignment horizontal="center" vertical="center"/>
    </xf>
    <xf numFmtId="10" fontId="11" fillId="8" borderId="4" xfId="8" applyNumberFormat="1" applyFont="1" applyFill="1" applyBorder="1" applyAlignment="1">
      <alignment horizontal="center" vertical="center"/>
    </xf>
    <xf numFmtId="164" fontId="11" fillId="8" borderId="4" xfId="8" applyNumberFormat="1" applyFont="1" applyFill="1" applyBorder="1" applyAlignment="1">
      <alignment horizontal="center" vertical="center"/>
    </xf>
    <xf numFmtId="0" fontId="1" fillId="19" borderId="4" xfId="2" applyFill="1" applyBorder="1" applyAlignment="1">
      <alignment horizontal="center"/>
    </xf>
    <xf numFmtId="0" fontId="31" fillId="0" borderId="0" xfId="8" applyFont="1"/>
    <xf numFmtId="0" fontId="4" fillId="8" borderId="3" xfId="1" applyFont="1" applyFill="1" applyBorder="1" applyAlignment="1">
      <alignment horizontal="center" vertical="center" wrapText="1"/>
    </xf>
    <xf numFmtId="0" fontId="6" fillId="8" borderId="3" xfId="5" applyFont="1" applyFill="1" applyBorder="1" applyAlignment="1">
      <alignment horizontal="center" vertical="center" wrapText="1"/>
    </xf>
    <xf numFmtId="0" fontId="9" fillId="8" borderId="4" xfId="8" applyFill="1" applyBorder="1"/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54" xfId="8" applyFont="1" applyBorder="1" applyAlignment="1">
      <alignment horizontal="center" vertical="center" wrapText="1"/>
    </xf>
    <xf numFmtId="0" fontId="9" fillId="7" borderId="14" xfId="8" applyFill="1" applyBorder="1" applyAlignment="1">
      <alignment horizontal="center" vertical="center"/>
    </xf>
    <xf numFmtId="0" fontId="9" fillId="4" borderId="14" xfId="8" applyFill="1" applyBorder="1" applyAlignment="1">
      <alignment horizontal="center" vertical="center"/>
    </xf>
    <xf numFmtId="0" fontId="13" fillId="0" borderId="5" xfId="8" applyFont="1" applyBorder="1" applyAlignment="1">
      <alignment horizontal="center" vertical="center" wrapText="1"/>
    </xf>
    <xf numFmtId="0" fontId="9" fillId="7" borderId="45" xfId="8" applyFill="1" applyBorder="1" applyAlignment="1">
      <alignment horizontal="center" vertical="center"/>
    </xf>
    <xf numFmtId="0" fontId="9" fillId="7" borderId="46" xfId="8" applyFill="1" applyBorder="1" applyAlignment="1">
      <alignment horizontal="center" vertical="center" wrapText="1"/>
    </xf>
    <xf numFmtId="0" fontId="9" fillId="4" borderId="28" xfId="8" applyFill="1" applyBorder="1" applyAlignment="1">
      <alignment horizontal="center" vertical="center"/>
    </xf>
    <xf numFmtId="0" fontId="9" fillId="4" borderId="46" xfId="8" applyFill="1" applyBorder="1" applyAlignment="1">
      <alignment horizontal="center" vertical="center" wrapText="1"/>
    </xf>
    <xf numFmtId="0" fontId="9" fillId="7" borderId="28" xfId="8" applyFill="1" applyBorder="1" applyAlignment="1">
      <alignment horizontal="center" vertical="center"/>
    </xf>
    <xf numFmtId="0" fontId="9" fillId="5" borderId="28" xfId="8" applyFill="1" applyBorder="1" applyAlignment="1">
      <alignment horizontal="center" vertical="center"/>
    </xf>
    <xf numFmtId="0" fontId="9" fillId="5" borderId="46" xfId="8" applyFill="1" applyBorder="1" applyAlignment="1">
      <alignment horizontal="center" vertical="center" wrapText="1"/>
    </xf>
    <xf numFmtId="0" fontId="9" fillId="5" borderId="55" xfId="8" applyFill="1" applyBorder="1" applyAlignment="1">
      <alignment horizontal="center" vertical="center" wrapText="1"/>
    </xf>
    <xf numFmtId="0" fontId="9" fillId="6" borderId="28" xfId="8" applyFill="1" applyBorder="1" applyAlignment="1">
      <alignment horizontal="center" vertical="center"/>
    </xf>
    <xf numFmtId="0" fontId="9" fillId="4" borderId="45" xfId="8" applyFill="1" applyBorder="1" applyAlignment="1">
      <alignment horizontal="center" vertical="center"/>
    </xf>
    <xf numFmtId="0" fontId="9" fillId="4" borderId="16" xfId="8" applyFill="1" applyBorder="1" applyAlignment="1">
      <alignment horizontal="center" vertical="center"/>
    </xf>
    <xf numFmtId="0" fontId="9" fillId="4" borderId="10" xfId="8" applyFill="1" applyBorder="1" applyAlignment="1">
      <alignment horizontal="center" vertical="center"/>
    </xf>
    <xf numFmtId="0" fontId="9" fillId="4" borderId="31" xfId="8" applyFill="1" applyBorder="1" applyAlignment="1">
      <alignment horizontal="center" vertical="center"/>
    </xf>
    <xf numFmtId="0" fontId="13" fillId="0" borderId="2" xfId="8" applyFont="1" applyBorder="1" applyAlignment="1">
      <alignment horizontal="center" vertical="center" wrapText="1"/>
    </xf>
    <xf numFmtId="0" fontId="13" fillId="0" borderId="3" xfId="8" applyFont="1" applyBorder="1" applyAlignment="1">
      <alignment horizontal="center" vertical="center" wrapText="1"/>
    </xf>
    <xf numFmtId="0" fontId="13" fillId="0" borderId="30" xfId="8" applyFont="1" applyBorder="1" applyAlignment="1">
      <alignment horizontal="center" vertical="center" wrapText="1"/>
    </xf>
    <xf numFmtId="0" fontId="8" fillId="8" borderId="4" xfId="5" applyFont="1" applyFill="1" applyBorder="1" applyAlignment="1">
      <alignment horizontal="center"/>
    </xf>
    <xf numFmtId="0" fontId="8" fillId="8" borderId="4" xfId="5" applyNumberFormat="1" applyFont="1" applyFill="1" applyBorder="1" applyAlignment="1">
      <alignment horizontal="center"/>
    </xf>
    <xf numFmtId="0" fontId="8" fillId="8" borderId="4" xfId="5" applyFont="1" applyFill="1" applyBorder="1" applyAlignment="1">
      <alignment vertical="top" wrapText="1"/>
    </xf>
    <xf numFmtId="9" fontId="8" fillId="8" borderId="4" xfId="9" applyFont="1" applyFill="1" applyBorder="1"/>
    <xf numFmtId="0" fontId="8" fillId="8" borderId="4" xfId="5" applyFont="1" applyFill="1" applyBorder="1"/>
    <xf numFmtId="0" fontId="0" fillId="8" borderId="4" xfId="0" applyFill="1" applyBorder="1"/>
    <xf numFmtId="10" fontId="8" fillId="8" borderId="4" xfId="5" applyNumberFormat="1" applyFont="1" applyFill="1" applyBorder="1"/>
    <xf numFmtId="0" fontId="8" fillId="5" borderId="4" xfId="5" applyFont="1" applyFill="1" applyBorder="1" applyAlignment="1">
      <alignment horizontal="center"/>
    </xf>
    <xf numFmtId="0" fontId="8" fillId="5" borderId="4" xfId="5" applyNumberFormat="1" applyFont="1" applyFill="1" applyBorder="1" applyAlignment="1">
      <alignment horizontal="center"/>
    </xf>
    <xf numFmtId="0" fontId="8" fillId="5" borderId="4" xfId="5" applyFont="1" applyFill="1" applyBorder="1" applyAlignment="1">
      <alignment vertical="top" wrapText="1"/>
    </xf>
    <xf numFmtId="9" fontId="8" fillId="5" borderId="4" xfId="9" applyFont="1" applyFill="1" applyBorder="1"/>
    <xf numFmtId="0" fontId="8" fillId="5" borderId="4" xfId="5" applyFont="1" applyFill="1" applyBorder="1"/>
    <xf numFmtId="0" fontId="0" fillId="5" borderId="4" xfId="0" applyFill="1" applyBorder="1"/>
    <xf numFmtId="10" fontId="8" fillId="5" borderId="4" xfId="5" applyNumberFormat="1" applyFont="1" applyFill="1" applyBorder="1"/>
    <xf numFmtId="0" fontId="8" fillId="6" borderId="4" xfId="5" applyFont="1" applyFill="1" applyBorder="1" applyAlignment="1">
      <alignment horizontal="center"/>
    </xf>
    <xf numFmtId="0" fontId="8" fillId="6" borderId="4" xfId="5" applyNumberFormat="1" applyFont="1" applyFill="1" applyBorder="1" applyAlignment="1">
      <alignment horizontal="center"/>
    </xf>
    <xf numFmtId="0" fontId="8" fillId="6" borderId="4" xfId="5" applyFont="1" applyFill="1" applyBorder="1" applyAlignment="1">
      <alignment vertical="top" wrapText="1"/>
    </xf>
    <xf numFmtId="9" fontId="8" fillId="6" borderId="4" xfId="9" applyFont="1" applyFill="1" applyBorder="1"/>
    <xf numFmtId="0" fontId="8" fillId="6" borderId="4" xfId="5" applyFont="1" applyFill="1" applyBorder="1"/>
    <xf numFmtId="0" fontId="0" fillId="6" borderId="4" xfId="0" applyFill="1" applyBorder="1"/>
    <xf numFmtId="10" fontId="8" fillId="6" borderId="4" xfId="5" applyNumberFormat="1" applyFont="1" applyFill="1" applyBorder="1"/>
    <xf numFmtId="14" fontId="9" fillId="5" borderId="4" xfId="8" applyNumberFormat="1" applyFill="1" applyBorder="1" applyAlignment="1">
      <alignment horizontal="center" vertical="center"/>
    </xf>
    <xf numFmtId="0" fontId="9" fillId="5" borderId="29" xfId="8" applyFill="1" applyBorder="1" applyAlignment="1">
      <alignment horizontal="center" vertical="center" wrapText="1"/>
    </xf>
    <xf numFmtId="0" fontId="9" fillId="5" borderId="45" xfId="8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top" wrapText="1"/>
    </xf>
    <xf numFmtId="0" fontId="27" fillId="0" borderId="41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27" fillId="0" borderId="36" xfId="0" applyFont="1" applyFill="1" applyBorder="1" applyAlignment="1">
      <alignment horizontal="center" vertical="top" wrapText="1"/>
    </xf>
    <xf numFmtId="0" fontId="27" fillId="0" borderId="38" xfId="0" applyFont="1" applyFill="1" applyBorder="1" applyAlignment="1">
      <alignment horizontal="center" vertical="top" wrapText="1"/>
    </xf>
    <xf numFmtId="0" fontId="27" fillId="0" borderId="32" xfId="0" applyFont="1" applyFill="1" applyBorder="1" applyAlignment="1">
      <alignment horizontal="center" vertical="top" wrapText="1"/>
    </xf>
    <xf numFmtId="0" fontId="27" fillId="0" borderId="40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vertical="top" wrapText="1"/>
    </xf>
    <xf numFmtId="0" fontId="0" fillId="7" borderId="13" xfId="0" applyFill="1" applyBorder="1" applyAlignment="1">
      <alignment horizontal="center" vertical="top" wrapText="1"/>
    </xf>
    <xf numFmtId="0" fontId="0" fillId="7" borderId="27" xfId="0" applyFill="1" applyBorder="1" applyAlignment="1">
      <alignment horizontal="center" vertical="top" wrapText="1"/>
    </xf>
    <xf numFmtId="0" fontId="0" fillId="7" borderId="27" xfId="0" applyFill="1" applyBorder="1" applyAlignment="1">
      <alignment vertical="top" wrapText="1"/>
    </xf>
    <xf numFmtId="0" fontId="0" fillId="7" borderId="27" xfId="0" applyFill="1" applyBorder="1" applyAlignment="1">
      <alignment horizontal="center" vertical="top"/>
    </xf>
    <xf numFmtId="10" fontId="0" fillId="7" borderId="3" xfId="0" applyNumberFormat="1" applyFill="1" applyBorder="1" applyAlignment="1">
      <alignment horizontal="center" vertical="top"/>
    </xf>
    <xf numFmtId="0" fontId="0" fillId="7" borderId="27" xfId="0" applyFill="1" applyBorder="1" applyAlignment="1">
      <alignment wrapText="1"/>
    </xf>
    <xf numFmtId="0" fontId="0" fillId="7" borderId="29" xfId="0" applyFill="1" applyBorder="1" applyAlignment="1">
      <alignment wrapText="1"/>
    </xf>
    <xf numFmtId="0" fontId="0" fillId="7" borderId="9" xfId="0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top" wrapText="1"/>
    </xf>
    <xf numFmtId="0" fontId="0" fillId="7" borderId="4" xfId="0" applyFill="1" applyBorder="1" applyAlignment="1">
      <alignment vertical="top" wrapText="1"/>
    </xf>
    <xf numFmtId="0" fontId="0" fillId="7" borderId="4" xfId="0" applyFill="1" applyBorder="1" applyAlignment="1">
      <alignment horizontal="center" vertical="top"/>
    </xf>
    <xf numFmtId="10" fontId="0" fillId="7" borderId="4" xfId="0" applyNumberFormat="1" applyFill="1" applyBorder="1" applyAlignment="1">
      <alignment horizontal="center" vertical="top"/>
    </xf>
    <xf numFmtId="0" fontId="0" fillId="7" borderId="4" xfId="0" applyFill="1" applyBorder="1" applyAlignment="1">
      <alignment wrapText="1"/>
    </xf>
    <xf numFmtId="0" fontId="0" fillId="7" borderId="26" xfId="0" applyFill="1" applyBorder="1" applyAlignment="1">
      <alignment wrapText="1"/>
    </xf>
    <xf numFmtId="0" fontId="0" fillId="4" borderId="9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0" fillId="4" borderId="4" xfId="0" applyFill="1" applyBorder="1" applyAlignment="1">
      <alignment vertical="top" wrapText="1"/>
    </xf>
    <xf numFmtId="0" fontId="0" fillId="4" borderId="4" xfId="0" applyFill="1" applyBorder="1" applyAlignment="1">
      <alignment horizontal="center" vertical="top"/>
    </xf>
    <xf numFmtId="10" fontId="0" fillId="4" borderId="4" xfId="0" applyNumberFormat="1" applyFill="1" applyBorder="1" applyAlignment="1">
      <alignment horizontal="center" vertical="top"/>
    </xf>
    <xf numFmtId="0" fontId="0" fillId="4" borderId="4" xfId="0" applyFill="1" applyBorder="1" applyAlignment="1">
      <alignment wrapText="1"/>
    </xf>
    <xf numFmtId="0" fontId="0" fillId="4" borderId="26" xfId="0" applyFill="1" applyBorder="1" applyAlignment="1">
      <alignment wrapText="1"/>
    </xf>
    <xf numFmtId="0" fontId="0" fillId="5" borderId="9" xfId="0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0" fontId="0" fillId="5" borderId="4" xfId="0" applyFill="1" applyBorder="1" applyAlignment="1">
      <alignment vertical="top" wrapText="1"/>
    </xf>
    <xf numFmtId="0" fontId="0" fillId="5" borderId="4" xfId="0" applyFill="1" applyBorder="1" applyAlignment="1">
      <alignment horizontal="center" vertical="top"/>
    </xf>
    <xf numFmtId="10" fontId="0" fillId="5" borderId="4" xfId="0" applyNumberFormat="1" applyFill="1" applyBorder="1" applyAlignment="1">
      <alignment horizontal="center" vertical="top"/>
    </xf>
    <xf numFmtId="0" fontId="0" fillId="5" borderId="4" xfId="0" applyFill="1" applyBorder="1" applyAlignment="1">
      <alignment wrapText="1"/>
    </xf>
    <xf numFmtId="0" fontId="0" fillId="5" borderId="26" xfId="0" applyFill="1" applyBorder="1" applyAlignment="1">
      <alignment wrapText="1"/>
    </xf>
    <xf numFmtId="0" fontId="0" fillId="5" borderId="4" xfId="0" applyFont="1" applyFill="1" applyBorder="1" applyAlignment="1">
      <alignment horizontal="center" vertical="top" wrapText="1"/>
    </xf>
    <xf numFmtId="0" fontId="0" fillId="5" borderId="4" xfId="0" applyFont="1" applyFill="1" applyBorder="1" applyAlignment="1">
      <alignment vertical="top" wrapText="1"/>
    </xf>
    <xf numFmtId="0" fontId="0" fillId="5" borderId="4" xfId="0" applyFont="1" applyFill="1" applyBorder="1" applyAlignment="1">
      <alignment horizontal="center" vertical="top"/>
    </xf>
    <xf numFmtId="0" fontId="0" fillId="5" borderId="4" xfId="0" applyFont="1" applyFill="1" applyBorder="1" applyAlignment="1">
      <alignment wrapText="1"/>
    </xf>
    <xf numFmtId="0" fontId="0" fillId="0" borderId="9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/>
    </xf>
    <xf numFmtId="10" fontId="0" fillId="0" borderId="4" xfId="0" applyNumberFormat="1" applyFill="1" applyBorder="1" applyAlignment="1">
      <alignment horizontal="center" vertical="top"/>
    </xf>
    <xf numFmtId="0" fontId="0" fillId="0" borderId="4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16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10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27" fillId="0" borderId="56" xfId="0" applyFont="1" applyFill="1" applyBorder="1" applyAlignment="1">
      <alignment horizontal="center" vertical="top" wrapText="1"/>
    </xf>
    <xf numFmtId="0" fontId="5" fillId="14" borderId="4" xfId="0" applyFont="1" applyFill="1" applyBorder="1" applyAlignment="1">
      <alignment horizontal="center" vertical="top" wrapText="1"/>
    </xf>
    <xf numFmtId="0" fontId="7" fillId="7" borderId="4" xfId="14" applyFont="1" applyFill="1" applyBorder="1" applyAlignment="1">
      <alignment vertical="top" wrapText="1"/>
    </xf>
    <xf numFmtId="0" fontId="0" fillId="14" borderId="4" xfId="0" applyFill="1" applyBorder="1" applyAlignment="1">
      <alignment horizontal="center" vertical="center"/>
    </xf>
    <xf numFmtId="10" fontId="0" fillId="14" borderId="4" xfId="0" applyNumberFormat="1" applyFill="1" applyBorder="1" applyAlignment="1">
      <alignment vertical="top" wrapText="1"/>
    </xf>
    <xf numFmtId="0" fontId="7" fillId="14" borderId="4" xfId="13" applyFont="1" applyFill="1" applyBorder="1" applyAlignment="1">
      <alignment horizontal="center" vertical="center"/>
    </xf>
    <xf numFmtId="0" fontId="7" fillId="14" borderId="4" xfId="13" applyFont="1" applyFill="1" applyBorder="1"/>
    <xf numFmtId="10" fontId="7" fillId="14" borderId="4" xfId="13" applyNumberFormat="1" applyFont="1" applyFill="1" applyBorder="1" applyAlignment="1">
      <alignment vertical="top" wrapText="1"/>
    </xf>
    <xf numFmtId="0" fontId="0" fillId="14" borderId="4" xfId="0" applyFill="1" applyBorder="1"/>
    <xf numFmtId="0" fontId="0" fillId="0" borderId="4" xfId="0" applyBorder="1" applyAlignment="1">
      <alignment vertical="top" wrapText="1"/>
    </xf>
    <xf numFmtId="0" fontId="7" fillId="7" borderId="4" xfId="14" applyFont="1" applyFill="1" applyBorder="1" applyAlignment="1">
      <alignment horizontal="center" vertical="center"/>
    </xf>
    <xf numFmtId="0" fontId="7" fillId="7" borderId="4" xfId="14" applyFont="1" applyFill="1" applyBorder="1"/>
    <xf numFmtId="10" fontId="7" fillId="7" borderId="4" xfId="14" applyNumberFormat="1" applyFont="1" applyFill="1" applyBorder="1"/>
    <xf numFmtId="0" fontId="7" fillId="7" borderId="4" xfId="14" applyFont="1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center"/>
    </xf>
    <xf numFmtId="10" fontId="0" fillId="4" borderId="4" xfId="0" applyNumberFormat="1" applyFill="1" applyBorder="1"/>
    <xf numFmtId="0" fontId="7" fillId="5" borderId="4" xfId="16" applyFont="1" applyFill="1" applyBorder="1" applyAlignment="1">
      <alignment horizontal="center" vertical="center"/>
    </xf>
    <xf numFmtId="0" fontId="7" fillId="5" borderId="4" xfId="16" applyFont="1" applyFill="1" applyBorder="1" applyAlignment="1">
      <alignment vertical="top" wrapText="1"/>
    </xf>
    <xf numFmtId="0" fontId="7" fillId="5" borderId="4" xfId="16" applyFont="1" applyFill="1" applyBorder="1"/>
    <xf numFmtId="10" fontId="7" fillId="5" borderId="4" xfId="16" applyNumberFormat="1" applyFont="1" applyFill="1" applyBorder="1"/>
    <xf numFmtId="0" fontId="9" fillId="4" borderId="53" xfId="8" applyFill="1" applyBorder="1" applyAlignment="1">
      <alignment horizontal="center" vertical="center"/>
    </xf>
    <xf numFmtId="0" fontId="9" fillId="5" borderId="53" xfId="8" applyFill="1" applyBorder="1" applyAlignment="1">
      <alignment horizontal="center" vertical="center"/>
    </xf>
    <xf numFmtId="0" fontId="6" fillId="4" borderId="4" xfId="8" applyFont="1" applyFill="1" applyBorder="1" applyAlignment="1">
      <alignment horizontal="center" vertical="center"/>
    </xf>
    <xf numFmtId="0" fontId="6" fillId="4" borderId="11" xfId="8" applyFont="1" applyFill="1" applyBorder="1" applyAlignment="1">
      <alignment horizontal="center" vertical="center"/>
    </xf>
    <xf numFmtId="0" fontId="6" fillId="5" borderId="53" xfId="8" applyFont="1" applyFill="1" applyBorder="1" applyAlignment="1">
      <alignment horizontal="center" vertical="center"/>
    </xf>
    <xf numFmtId="0" fontId="6" fillId="8" borderId="4" xfId="8" applyFont="1" applyFill="1" applyBorder="1" applyAlignment="1">
      <alignment horizontal="center" vertical="center"/>
    </xf>
    <xf numFmtId="0" fontId="9" fillId="18" borderId="4" xfId="8" applyFill="1" applyBorder="1" applyAlignment="1">
      <alignment horizontal="center" vertical="center"/>
    </xf>
    <xf numFmtId="0" fontId="22" fillId="0" borderId="8" xfId="5" applyFont="1" applyBorder="1" applyAlignment="1">
      <alignment horizontal="center" vertical="top"/>
    </xf>
    <xf numFmtId="0" fontId="13" fillId="0" borderId="5" xfId="8" applyFont="1" applyBorder="1" applyAlignment="1">
      <alignment horizontal="center" vertical="center" wrapText="1"/>
    </xf>
    <xf numFmtId="0" fontId="9" fillId="0" borderId="1" xfId="8" applyBorder="1" applyAlignment="1">
      <alignment horizontal="center" vertical="center"/>
    </xf>
    <xf numFmtId="0" fontId="13" fillId="0" borderId="1" xfId="8" applyFont="1" applyBorder="1" applyAlignment="1">
      <alignment horizontal="center" vertical="center" wrapText="1"/>
    </xf>
    <xf numFmtId="0" fontId="13" fillId="0" borderId="6" xfId="8" applyFont="1" applyBorder="1" applyAlignment="1">
      <alignment horizontal="center" vertical="center" wrapText="1"/>
    </xf>
    <xf numFmtId="0" fontId="9" fillId="0" borderId="12" xfId="8" applyBorder="1" applyAlignment="1">
      <alignment horizontal="center" vertical="center"/>
    </xf>
    <xf numFmtId="0" fontId="9" fillId="0" borderId="15" xfId="8" applyBorder="1" applyAlignment="1">
      <alignment horizontal="center" vertical="center"/>
    </xf>
    <xf numFmtId="0" fontId="9" fillId="0" borderId="7" xfId="8" applyBorder="1" applyAlignment="1">
      <alignment horizontal="center" vertical="center"/>
    </xf>
    <xf numFmtId="0" fontId="9" fillId="0" borderId="54" xfId="8" applyBorder="1" applyAlignment="1">
      <alignment horizontal="center" vertical="center"/>
    </xf>
    <xf numFmtId="0" fontId="13" fillId="0" borderId="13" xfId="8" applyFont="1" applyBorder="1" applyAlignment="1">
      <alignment horizontal="center" vertical="center"/>
    </xf>
    <xf numFmtId="0" fontId="9" fillId="0" borderId="16" xfId="8" applyBorder="1" applyAlignment="1"/>
    <xf numFmtId="0" fontId="13" fillId="0" borderId="14" xfId="8" applyFont="1" applyBorder="1" applyAlignment="1">
      <alignment horizontal="center" vertical="center"/>
    </xf>
    <xf numFmtId="0" fontId="9" fillId="0" borderId="17" xfId="8" applyBorder="1" applyAlignment="1"/>
    <xf numFmtId="0" fontId="24" fillId="0" borderId="0" xfId="8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 wrapText="1"/>
    </xf>
    <xf numFmtId="0" fontId="27" fillId="0" borderId="36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0" fontId="27" fillId="0" borderId="41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center" vertical="top" wrapText="1"/>
    </xf>
    <xf numFmtId="0" fontId="27" fillId="0" borderId="32" xfId="0" applyFont="1" applyFill="1" applyBorder="1" applyAlignment="1">
      <alignment horizontal="center" vertical="top" wrapText="1"/>
    </xf>
    <xf numFmtId="0" fontId="27" fillId="0" borderId="44" xfId="0" applyFont="1" applyFill="1" applyBorder="1" applyAlignment="1">
      <alignment horizontal="center" vertical="top" wrapText="1"/>
    </xf>
    <xf numFmtId="0" fontId="27" fillId="0" borderId="54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39" xfId="0" applyFont="1" applyFill="1" applyBorder="1" applyAlignment="1">
      <alignment horizontal="center" vertical="top" wrapText="1"/>
    </xf>
    <xf numFmtId="0" fontId="27" fillId="0" borderId="42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27" fillId="0" borderId="40" xfId="0" applyFont="1" applyFill="1" applyBorder="1" applyAlignment="1">
      <alignment horizontal="center" vertical="top" wrapText="1"/>
    </xf>
    <xf numFmtId="0" fontId="27" fillId="0" borderId="43" xfId="0" applyFont="1" applyFill="1" applyBorder="1" applyAlignment="1">
      <alignment horizontal="center" vertical="top" wrapText="1"/>
    </xf>
    <xf numFmtId="0" fontId="5" fillId="14" borderId="4" xfId="0" applyFont="1" applyFill="1" applyBorder="1" applyAlignment="1">
      <alignment horizontal="center" vertical="top" wrapText="1"/>
    </xf>
    <xf numFmtId="0" fontId="0" fillId="0" borderId="52" xfId="0" applyBorder="1" applyAlignment="1">
      <alignment horizontal="center" vertical="center" wrapText="1"/>
    </xf>
    <xf numFmtId="0" fontId="5" fillId="14" borderId="0" xfId="0" applyFont="1" applyFill="1" applyAlignment="1">
      <alignment vertical="top" wrapText="1"/>
    </xf>
    <xf numFmtId="0" fontId="5" fillId="14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14" borderId="4" xfId="16" applyFont="1" applyFill="1" applyBorder="1" applyAlignment="1">
      <alignment vertical="top" wrapText="1"/>
    </xf>
    <xf numFmtId="10" fontId="6" fillId="14" borderId="4" xfId="16" applyNumberFormat="1" applyFont="1" applyFill="1" applyBorder="1" applyAlignment="1">
      <alignment vertical="top" wrapText="1"/>
    </xf>
    <xf numFmtId="0" fontId="6" fillId="0" borderId="4" xfId="16" applyFont="1" applyFill="1" applyBorder="1" applyAlignment="1">
      <alignment vertical="top" wrapText="1"/>
    </xf>
    <xf numFmtId="10" fontId="6" fillId="0" borderId="4" xfId="16" applyNumberFormat="1" applyFont="1" applyFill="1" applyBorder="1" applyAlignment="1">
      <alignment vertical="top" wrapText="1"/>
    </xf>
    <xf numFmtId="0" fontId="6" fillId="0" borderId="4" xfId="15" applyFont="1" applyFill="1" applyBorder="1" applyAlignment="1">
      <alignment vertical="top" wrapText="1"/>
    </xf>
    <xf numFmtId="10" fontId="6" fillId="0" borderId="4" xfId="15" applyNumberFormat="1" applyFont="1" applyFill="1" applyBorder="1" applyAlignment="1">
      <alignment vertical="top" wrapText="1"/>
    </xf>
    <xf numFmtId="0" fontId="6" fillId="14" borderId="4" xfId="15" applyFont="1" applyFill="1" applyBorder="1" applyAlignment="1">
      <alignment vertical="top" wrapText="1"/>
    </xf>
    <xf numFmtId="10" fontId="6" fillId="14" borderId="4" xfId="15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14" borderId="4" xfId="0" applyFont="1" applyFill="1" applyBorder="1" applyAlignment="1">
      <alignment vertical="top" wrapText="1"/>
    </xf>
    <xf numFmtId="10" fontId="6" fillId="14" borderId="4" xfId="0" applyNumberFormat="1" applyFont="1" applyFill="1" applyBorder="1" applyAlignment="1">
      <alignment vertical="top" wrapText="1"/>
    </xf>
    <xf numFmtId="10" fontId="5" fillId="14" borderId="0" xfId="0" applyNumberFormat="1" applyFont="1" applyFill="1" applyAlignment="1">
      <alignment vertical="top" wrapText="1"/>
    </xf>
    <xf numFmtId="0" fontId="6" fillId="7" borderId="4" xfId="14" applyFont="1" applyFill="1" applyBorder="1" applyAlignment="1">
      <alignment vertical="top" wrapText="1"/>
    </xf>
    <xf numFmtId="10" fontId="6" fillId="7" borderId="4" xfId="14" applyNumberFormat="1" applyFont="1" applyFill="1" applyBorder="1" applyAlignment="1">
      <alignment vertical="top" wrapText="1"/>
    </xf>
    <xf numFmtId="0" fontId="6" fillId="4" borderId="4" xfId="16" applyFont="1" applyFill="1" applyBorder="1" applyAlignment="1">
      <alignment vertical="top" wrapText="1"/>
    </xf>
    <xf numFmtId="10" fontId="6" fillId="4" borderId="4" xfId="16" applyNumberFormat="1" applyFont="1" applyFill="1" applyBorder="1" applyAlignment="1">
      <alignment vertical="top" wrapText="1"/>
    </xf>
    <xf numFmtId="0" fontId="6" fillId="6" borderId="4" xfId="15" applyFont="1" applyFill="1" applyBorder="1" applyAlignment="1">
      <alignment vertical="top" wrapText="1"/>
    </xf>
    <xf numFmtId="10" fontId="6" fillId="6" borderId="4" xfId="15" applyNumberFormat="1" applyFont="1" applyFill="1" applyBorder="1" applyAlignment="1">
      <alignment vertical="top" wrapText="1"/>
    </xf>
    <xf numFmtId="0" fontId="5" fillId="14" borderId="4" xfId="0" applyFont="1" applyFill="1" applyBorder="1" applyAlignment="1">
      <alignment horizontal="center" vertical="center" wrapText="1"/>
    </xf>
    <xf numFmtId="10" fontId="5" fillId="14" borderId="4" xfId="0" applyNumberFormat="1" applyFont="1" applyFill="1" applyBorder="1" applyAlignment="1">
      <alignment horizontal="center" vertical="center" wrapText="1"/>
    </xf>
  </cellXfs>
  <cellStyles count="17">
    <cellStyle name="Excel Built-in Normal 1" xfId="3"/>
    <cellStyle name="Excel Built-in Normal 2" xfId="2"/>
    <cellStyle name="Нейтральный" xfId="16" builtinId="28"/>
    <cellStyle name="Нейтральный 2" xfId="12"/>
    <cellStyle name="Обычный" xfId="0" builtinId="0"/>
    <cellStyle name="Обычный 10" xfId="1"/>
    <cellStyle name="Обычный 11" xfId="7"/>
    <cellStyle name="Обычный 12" xfId="6"/>
    <cellStyle name="Обычный 2" xfId="8"/>
    <cellStyle name="Обычный 2 3 2 2" xfId="4"/>
    <cellStyle name="Обычный 3" xfId="10"/>
    <cellStyle name="Обычный 4" xfId="5"/>
    <cellStyle name="Плохой" xfId="15" builtinId="27"/>
    <cellStyle name="Плохой 2" xfId="13"/>
    <cellStyle name="Процентный 2" xfId="9"/>
    <cellStyle name="Хороший" xfId="14" builtinId="26"/>
    <cellStyle name="Хороши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3458824" cy="903132"/>
    <xdr:sp macro="" textlink="">
      <xdr:nvSpPr>
        <xdr:cNvPr id="2" name="TextBox 1"/>
        <xdr:cNvSpPr txBox="1"/>
      </xdr:nvSpPr>
      <xdr:spPr>
        <a:xfrm>
          <a:off x="0" y="57150"/>
          <a:ext cx="13458824" cy="903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ru-RU" sz="1100" b="1">
              <a:latin typeface="Times New Roman" panose="02020603050405020304" pitchFamily="18" charset="0"/>
              <a:cs typeface="Times New Roman" panose="02020603050405020304" pitchFamily="18" charset="0"/>
            </a:rPr>
            <a:t>Мониторинг исполнения приказов:</a:t>
          </a:r>
        </a:p>
        <a:p>
          <a:pPr algn="ctr"/>
          <a:r>
            <a:rPr lang="ru-RU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Приказ Минтруда России от 13.06.2017 № 486н «Об утверждении Порядка разработки и реализации индивидуальной программы реабилитации или абилитации инвалида, индивидуальной программы реабилитации или абилитации ребенка-инвалида, выдаваемых федеральными государственными учреждениями медико-социальной экспертизы, и их форм»;</a:t>
          </a:r>
        </a:p>
        <a:p>
          <a:pPr algn="ctr"/>
          <a:r>
            <a:rPr lang="ru-RU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Приказ министерства здравоохранения Самарской области от 11.05.2016 № 660 «Об организации взаимодействия учреждений здравоохранения Самарской области с бюро медико-социальной экспертизы Федерального казенного учреждения «Главное бюро медико-социальной экспертизы по Самарской области».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887261</xdr:colOff>
      <xdr:row>0</xdr:row>
      <xdr:rowOff>91336</xdr:rowOff>
    </xdr:from>
    <xdr:ext cx="15331335" cy="1124667"/>
    <xdr:sp macro="" textlink="">
      <xdr:nvSpPr>
        <xdr:cNvPr id="2" name="TextBox 1"/>
        <xdr:cNvSpPr txBox="1"/>
      </xdr:nvSpPr>
      <xdr:spPr>
        <a:xfrm>
          <a:off x="1525436" y="91336"/>
          <a:ext cx="15331335" cy="1124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lvl="0"/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Мониторинг исполнения приказов и писем: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Приказ министерства здравоохранения Российской Федерации от 30.11.2017 №965н «Об утверждении порядка организации и оказания медицинской помощи с применением телемедицинских технологий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Письмо Министерства здравоохранения РФ от 9 апреля 2018 г. № 18-2/0579 «О разъяснении порядка организации и оказания медицинской помощи с применением телемедицинских технологий»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Приказ МЗ СО №1003 от 25.07.2019 Об организации проведения телемедицинских консультаций с использованием федеральной телемедицинской системы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tabSelected="1" zoomScale="80" zoomScaleNormal="80" workbookViewId="0">
      <pane ySplit="3" topLeftCell="A4" activePane="bottomLeft" state="frozen"/>
      <selection pane="bottomLeft" activeCell="I85" sqref="I85"/>
    </sheetView>
  </sheetViews>
  <sheetFormatPr defaultRowHeight="15" x14ac:dyDescent="0.25"/>
  <cols>
    <col min="1" max="2" width="9.140625" style="1"/>
    <col min="3" max="3" width="47.42578125" style="1" customWidth="1"/>
    <col min="4" max="4" width="15.42578125" style="1" customWidth="1"/>
    <col min="5" max="5" width="15.42578125" style="46" customWidth="1"/>
    <col min="6" max="6" width="15.42578125" style="47" customWidth="1"/>
    <col min="7" max="7" width="19" style="1" customWidth="1"/>
    <col min="8" max="8" width="25.7109375" style="1" customWidth="1"/>
    <col min="9" max="9" width="31.140625" style="1" bestFit="1" customWidth="1"/>
    <col min="10" max="10" width="26.28515625" style="1" bestFit="1" customWidth="1"/>
    <col min="11" max="16384" width="9.140625" style="1"/>
  </cols>
  <sheetData>
    <row r="1" spans="1:10" ht="27" customHeight="1" thickBot="1" x14ac:dyDescent="0.3">
      <c r="G1" s="112"/>
    </row>
    <row r="2" spans="1:10" ht="86.25" customHeight="1" thickBot="1" x14ac:dyDescent="0.3">
      <c r="A2" s="113" t="s">
        <v>69</v>
      </c>
      <c r="B2" s="114" t="s">
        <v>70</v>
      </c>
      <c r="C2" s="114" t="s">
        <v>71</v>
      </c>
      <c r="D2" s="114" t="s">
        <v>128</v>
      </c>
      <c r="E2" s="114" t="s">
        <v>129</v>
      </c>
      <c r="F2" s="114" t="s">
        <v>130</v>
      </c>
      <c r="G2" s="114" t="s">
        <v>131</v>
      </c>
      <c r="H2" s="138" t="s">
        <v>235</v>
      </c>
      <c r="I2" s="138" t="s">
        <v>323</v>
      </c>
      <c r="J2" s="144" t="s">
        <v>325</v>
      </c>
    </row>
    <row r="3" spans="1:10" ht="15" customHeight="1" thickBot="1" x14ac:dyDescent="0.3">
      <c r="A3" s="110"/>
      <c r="B3" s="111"/>
      <c r="C3" s="110"/>
      <c r="D3" s="110"/>
      <c r="E3" s="110"/>
      <c r="F3" s="110"/>
      <c r="G3" s="110"/>
      <c r="H3" s="139"/>
      <c r="I3" s="138"/>
      <c r="J3" s="145"/>
    </row>
    <row r="4" spans="1:10" ht="50.25" customHeight="1" x14ac:dyDescent="0.25">
      <c r="A4" s="48">
        <v>1</v>
      </c>
      <c r="B4" s="49">
        <v>6013</v>
      </c>
      <c r="C4" s="50" t="s">
        <v>55</v>
      </c>
      <c r="D4" s="51">
        <f t="shared" ref="D4:D35" si="0">SUM(E4:J4)</f>
        <v>55</v>
      </c>
      <c r="E4" s="123">
        <v>10</v>
      </c>
      <c r="F4" s="123">
        <v>10</v>
      </c>
      <c r="G4" s="74">
        <v>10</v>
      </c>
      <c r="H4" s="140">
        <v>10</v>
      </c>
      <c r="I4" s="160">
        <v>5</v>
      </c>
      <c r="J4" s="74">
        <v>10</v>
      </c>
    </row>
    <row r="5" spans="1:10" ht="50.25" customHeight="1" x14ac:dyDescent="0.25">
      <c r="A5" s="48">
        <f t="shared" ref="A5:A36" si="1">A4+1</f>
        <v>2</v>
      </c>
      <c r="B5" s="54">
        <v>3419</v>
      </c>
      <c r="C5" s="50" t="s">
        <v>84</v>
      </c>
      <c r="D5" s="51">
        <f t="shared" si="0"/>
        <v>49</v>
      </c>
      <c r="E5" s="74">
        <v>10</v>
      </c>
      <c r="F5" s="71">
        <v>5</v>
      </c>
      <c r="G5" s="74">
        <v>10</v>
      </c>
      <c r="H5" s="146">
        <v>10</v>
      </c>
      <c r="I5" s="41">
        <v>7</v>
      </c>
      <c r="J5" s="122">
        <v>7</v>
      </c>
    </row>
    <row r="6" spans="1:10" ht="63" x14ac:dyDescent="0.25">
      <c r="A6" s="48">
        <f t="shared" si="1"/>
        <v>3</v>
      </c>
      <c r="B6" s="55">
        <v>2602</v>
      </c>
      <c r="C6" s="50" t="s">
        <v>30</v>
      </c>
      <c r="D6" s="51">
        <f t="shared" si="0"/>
        <v>49</v>
      </c>
      <c r="E6" s="74">
        <v>10</v>
      </c>
      <c r="F6" s="71">
        <v>5</v>
      </c>
      <c r="G6" s="41">
        <v>7</v>
      </c>
      <c r="H6" s="140">
        <v>10</v>
      </c>
      <c r="I6" s="41">
        <v>7</v>
      </c>
      <c r="J6" s="318">
        <v>10</v>
      </c>
    </row>
    <row r="7" spans="1:10" ht="63" x14ac:dyDescent="0.25">
      <c r="A7" s="48">
        <f t="shared" si="1"/>
        <v>4</v>
      </c>
      <c r="B7" s="54">
        <v>3414</v>
      </c>
      <c r="C7" s="50" t="s">
        <v>64</v>
      </c>
      <c r="D7" s="51">
        <f t="shared" si="0"/>
        <v>47</v>
      </c>
      <c r="E7" s="123">
        <v>10</v>
      </c>
      <c r="F7" s="71">
        <v>5</v>
      </c>
      <c r="G7" s="74">
        <v>10</v>
      </c>
      <c r="H7" s="41">
        <v>7</v>
      </c>
      <c r="I7" s="142">
        <v>5</v>
      </c>
      <c r="J7" s="318">
        <v>10</v>
      </c>
    </row>
    <row r="8" spans="1:10" ht="48" customHeight="1" x14ac:dyDescent="0.25">
      <c r="A8" s="48">
        <f t="shared" si="1"/>
        <v>5</v>
      </c>
      <c r="B8" s="59">
        <v>5716</v>
      </c>
      <c r="C8" s="50" t="s">
        <v>51</v>
      </c>
      <c r="D8" s="51">
        <f t="shared" si="0"/>
        <v>46</v>
      </c>
      <c r="E8" s="123">
        <v>10</v>
      </c>
      <c r="F8" s="71">
        <v>5</v>
      </c>
      <c r="G8" s="74">
        <v>10</v>
      </c>
      <c r="H8" s="141">
        <v>10</v>
      </c>
      <c r="I8" s="41">
        <v>7</v>
      </c>
      <c r="J8" s="21">
        <v>4</v>
      </c>
    </row>
    <row r="9" spans="1:10" ht="53.25" customHeight="1" x14ac:dyDescent="0.25">
      <c r="A9" s="48">
        <f t="shared" si="1"/>
        <v>6</v>
      </c>
      <c r="B9" s="59">
        <v>5721</v>
      </c>
      <c r="C9" s="50" t="s">
        <v>52</v>
      </c>
      <c r="D9" s="51">
        <f t="shared" si="0"/>
        <v>46</v>
      </c>
      <c r="E9" s="123">
        <v>10</v>
      </c>
      <c r="F9" s="71">
        <v>5</v>
      </c>
      <c r="G9" s="74">
        <v>10</v>
      </c>
      <c r="H9" s="140">
        <v>10</v>
      </c>
      <c r="I9" s="41">
        <v>7</v>
      </c>
      <c r="J9" s="21">
        <v>4</v>
      </c>
    </row>
    <row r="10" spans="1:10" ht="47.25" x14ac:dyDescent="0.25">
      <c r="A10" s="48">
        <f t="shared" si="1"/>
        <v>7</v>
      </c>
      <c r="B10" s="54">
        <v>1302</v>
      </c>
      <c r="C10" s="50" t="s">
        <v>19</v>
      </c>
      <c r="D10" s="51">
        <f t="shared" si="0"/>
        <v>46</v>
      </c>
      <c r="E10" s="123">
        <v>10</v>
      </c>
      <c r="F10" s="71">
        <v>5</v>
      </c>
      <c r="G10" s="74">
        <v>10</v>
      </c>
      <c r="H10" s="41">
        <v>7</v>
      </c>
      <c r="I10" s="41">
        <v>7</v>
      </c>
      <c r="J10" s="122">
        <v>7</v>
      </c>
    </row>
    <row r="11" spans="1:10" ht="63" x14ac:dyDescent="0.25">
      <c r="A11" s="48">
        <f t="shared" si="1"/>
        <v>8</v>
      </c>
      <c r="B11" s="59">
        <v>5715</v>
      </c>
      <c r="C11" s="50" t="s">
        <v>50</v>
      </c>
      <c r="D11" s="51">
        <f t="shared" si="0"/>
        <v>46</v>
      </c>
      <c r="E11" s="123">
        <v>10</v>
      </c>
      <c r="F11" s="71">
        <v>5</v>
      </c>
      <c r="G11" s="74">
        <v>10</v>
      </c>
      <c r="H11" s="141">
        <v>10</v>
      </c>
      <c r="I11" s="41">
        <v>7</v>
      </c>
      <c r="J11" s="21">
        <v>4</v>
      </c>
    </row>
    <row r="12" spans="1:10" ht="47.25" x14ac:dyDescent="0.25">
      <c r="A12" s="48">
        <f t="shared" si="1"/>
        <v>9</v>
      </c>
      <c r="B12" s="54">
        <v>3422</v>
      </c>
      <c r="C12" s="50" t="s">
        <v>37</v>
      </c>
      <c r="D12" s="51">
        <f t="shared" si="0"/>
        <v>46</v>
      </c>
      <c r="E12" s="123">
        <v>10</v>
      </c>
      <c r="F12" s="71">
        <v>5</v>
      </c>
      <c r="G12" s="74">
        <v>10</v>
      </c>
      <c r="H12" s="74">
        <v>10</v>
      </c>
      <c r="I12" s="41">
        <v>7</v>
      </c>
      <c r="J12" s="21">
        <v>4</v>
      </c>
    </row>
    <row r="13" spans="1:10" ht="63" x14ac:dyDescent="0.25">
      <c r="A13" s="48">
        <f t="shared" si="1"/>
        <v>10</v>
      </c>
      <c r="B13" s="54">
        <v>3409</v>
      </c>
      <c r="C13" s="50" t="s">
        <v>35</v>
      </c>
      <c r="D13" s="51">
        <f t="shared" si="0"/>
        <v>46</v>
      </c>
      <c r="E13" s="123">
        <v>10</v>
      </c>
      <c r="F13" s="71">
        <v>5</v>
      </c>
      <c r="G13" s="74">
        <v>10</v>
      </c>
      <c r="H13" s="140">
        <v>10</v>
      </c>
      <c r="I13" s="41">
        <v>7</v>
      </c>
      <c r="J13" s="21">
        <v>4</v>
      </c>
    </row>
    <row r="14" spans="1:10" ht="47.25" x14ac:dyDescent="0.25">
      <c r="A14" s="48">
        <f t="shared" si="1"/>
        <v>11</v>
      </c>
      <c r="B14" s="49">
        <v>5501</v>
      </c>
      <c r="C14" s="50" t="s">
        <v>47</v>
      </c>
      <c r="D14" s="51">
        <f t="shared" si="0"/>
        <v>46</v>
      </c>
      <c r="E14" s="123">
        <v>10</v>
      </c>
      <c r="F14" s="71">
        <v>5</v>
      </c>
      <c r="G14" s="74">
        <v>10</v>
      </c>
      <c r="H14" s="122">
        <v>7</v>
      </c>
      <c r="I14" s="41">
        <v>7</v>
      </c>
      <c r="J14" s="122">
        <v>7</v>
      </c>
    </row>
    <row r="15" spans="1:10" ht="47.25" x14ac:dyDescent="0.25">
      <c r="A15" s="48">
        <f t="shared" si="1"/>
        <v>12</v>
      </c>
      <c r="B15" s="54">
        <v>2202</v>
      </c>
      <c r="C15" s="50" t="s">
        <v>27</v>
      </c>
      <c r="D15" s="51">
        <f t="shared" si="0"/>
        <v>46</v>
      </c>
      <c r="E15" s="123">
        <v>10</v>
      </c>
      <c r="F15" s="71">
        <v>5</v>
      </c>
      <c r="G15" s="74">
        <v>10</v>
      </c>
      <c r="H15" s="74">
        <v>10</v>
      </c>
      <c r="I15" s="41">
        <v>7</v>
      </c>
      <c r="J15" s="21">
        <v>4</v>
      </c>
    </row>
    <row r="16" spans="1:10" ht="47.25" x14ac:dyDescent="0.25">
      <c r="A16" s="48">
        <f t="shared" si="1"/>
        <v>13</v>
      </c>
      <c r="B16" s="49">
        <v>5602</v>
      </c>
      <c r="C16" s="50" t="s">
        <v>48</v>
      </c>
      <c r="D16" s="51">
        <f t="shared" si="0"/>
        <v>46</v>
      </c>
      <c r="E16" s="74">
        <v>10</v>
      </c>
      <c r="F16" s="71">
        <v>5</v>
      </c>
      <c r="G16" s="122">
        <v>7</v>
      </c>
      <c r="H16" s="140">
        <v>10</v>
      </c>
      <c r="I16" s="41">
        <v>7</v>
      </c>
      <c r="J16" s="122">
        <v>7</v>
      </c>
    </row>
    <row r="17" spans="1:10" ht="63" x14ac:dyDescent="0.25">
      <c r="A17" s="48">
        <f t="shared" si="1"/>
        <v>14</v>
      </c>
      <c r="B17" s="49">
        <v>4043</v>
      </c>
      <c r="C17" s="50" t="s">
        <v>40</v>
      </c>
      <c r="D17" s="51">
        <f t="shared" si="0"/>
        <v>46</v>
      </c>
      <c r="E17" s="52">
        <v>10</v>
      </c>
      <c r="F17" s="71">
        <v>5</v>
      </c>
      <c r="G17" s="122">
        <v>7</v>
      </c>
      <c r="H17" s="140">
        <v>10</v>
      </c>
      <c r="I17" s="41">
        <v>7</v>
      </c>
      <c r="J17" s="41">
        <v>7</v>
      </c>
    </row>
    <row r="18" spans="1:10" ht="47.25" x14ac:dyDescent="0.25">
      <c r="A18" s="48">
        <f t="shared" si="1"/>
        <v>15</v>
      </c>
      <c r="B18" s="54">
        <v>3408</v>
      </c>
      <c r="C18" s="50" t="s">
        <v>34</v>
      </c>
      <c r="D18" s="51">
        <f t="shared" si="0"/>
        <v>46</v>
      </c>
      <c r="E18" s="123">
        <v>10</v>
      </c>
      <c r="F18" s="71">
        <v>5</v>
      </c>
      <c r="G18" s="74">
        <v>10</v>
      </c>
      <c r="H18" s="141">
        <v>10</v>
      </c>
      <c r="I18" s="41">
        <v>7</v>
      </c>
      <c r="J18" s="21">
        <v>4</v>
      </c>
    </row>
    <row r="19" spans="1:10" ht="63" x14ac:dyDescent="0.25">
      <c r="A19" s="48">
        <f t="shared" si="1"/>
        <v>16</v>
      </c>
      <c r="B19" s="57">
        <v>4003</v>
      </c>
      <c r="C19" s="50" t="s">
        <v>65</v>
      </c>
      <c r="D19" s="51">
        <f t="shared" si="0"/>
        <v>44</v>
      </c>
      <c r="E19" s="123">
        <v>10</v>
      </c>
      <c r="F19" s="71">
        <v>5</v>
      </c>
      <c r="G19" s="74">
        <v>10</v>
      </c>
      <c r="H19" s="140">
        <v>10</v>
      </c>
      <c r="I19" s="142">
        <v>5</v>
      </c>
      <c r="J19" s="21">
        <v>4</v>
      </c>
    </row>
    <row r="20" spans="1:10" ht="47.25" x14ac:dyDescent="0.25">
      <c r="A20" s="48">
        <f t="shared" si="1"/>
        <v>17</v>
      </c>
      <c r="B20" s="57">
        <v>4099</v>
      </c>
      <c r="C20" s="50" t="s">
        <v>41</v>
      </c>
      <c r="D20" s="51">
        <f t="shared" si="0"/>
        <v>43</v>
      </c>
      <c r="E20" s="52">
        <v>10</v>
      </c>
      <c r="F20" s="71">
        <v>5</v>
      </c>
      <c r="G20" s="74">
        <v>10</v>
      </c>
      <c r="H20" s="312">
        <v>7</v>
      </c>
      <c r="I20" s="41">
        <v>7</v>
      </c>
      <c r="J20" s="21">
        <v>4</v>
      </c>
    </row>
    <row r="21" spans="1:10" ht="63" x14ac:dyDescent="0.25">
      <c r="A21" s="48">
        <f t="shared" si="1"/>
        <v>18</v>
      </c>
      <c r="B21" s="55">
        <v>1702</v>
      </c>
      <c r="C21" s="50" t="s">
        <v>23</v>
      </c>
      <c r="D21" s="51">
        <f t="shared" si="0"/>
        <v>43</v>
      </c>
      <c r="E21" s="123">
        <v>10</v>
      </c>
      <c r="F21" s="71">
        <v>5</v>
      </c>
      <c r="G21" s="122">
        <v>7</v>
      </c>
      <c r="H21" s="141">
        <v>10</v>
      </c>
      <c r="I21" s="41">
        <v>7</v>
      </c>
      <c r="J21" s="21">
        <v>4</v>
      </c>
    </row>
    <row r="22" spans="1:10" ht="63" x14ac:dyDescent="0.25">
      <c r="A22" s="48">
        <f t="shared" si="1"/>
        <v>19</v>
      </c>
      <c r="B22" s="54">
        <v>3102</v>
      </c>
      <c r="C22" s="50" t="s">
        <v>7</v>
      </c>
      <c r="D22" s="51">
        <f t="shared" si="0"/>
        <v>43</v>
      </c>
      <c r="E22" s="123">
        <v>10</v>
      </c>
      <c r="F22" s="71">
        <v>5</v>
      </c>
      <c r="G22" s="122">
        <v>7</v>
      </c>
      <c r="H22" s="74">
        <v>10</v>
      </c>
      <c r="I22" s="41">
        <v>7</v>
      </c>
      <c r="J22" s="24">
        <v>4</v>
      </c>
    </row>
    <row r="23" spans="1:10" ht="63" x14ac:dyDescent="0.25">
      <c r="A23" s="48">
        <f t="shared" si="1"/>
        <v>20</v>
      </c>
      <c r="B23" s="54">
        <v>5202</v>
      </c>
      <c r="C23" s="50" t="s">
        <v>44</v>
      </c>
      <c r="D23" s="51">
        <f t="shared" si="0"/>
        <v>43</v>
      </c>
      <c r="E23" s="123">
        <v>10</v>
      </c>
      <c r="F23" s="71">
        <v>5</v>
      </c>
      <c r="G23" s="122">
        <v>7</v>
      </c>
      <c r="H23" s="140">
        <v>10</v>
      </c>
      <c r="I23" s="41">
        <v>7</v>
      </c>
      <c r="J23" s="21">
        <v>4</v>
      </c>
    </row>
    <row r="24" spans="1:10" ht="63" x14ac:dyDescent="0.25">
      <c r="A24" s="48">
        <f t="shared" si="1"/>
        <v>21</v>
      </c>
      <c r="B24" s="59">
        <v>5705</v>
      </c>
      <c r="C24" s="50" t="s">
        <v>67</v>
      </c>
      <c r="D24" s="51">
        <f t="shared" si="0"/>
        <v>43</v>
      </c>
      <c r="E24" s="123">
        <v>10</v>
      </c>
      <c r="F24" s="71">
        <v>5</v>
      </c>
      <c r="G24" s="122">
        <v>7</v>
      </c>
      <c r="H24" s="141">
        <v>10</v>
      </c>
      <c r="I24" s="41">
        <v>7</v>
      </c>
      <c r="J24" s="21">
        <v>4</v>
      </c>
    </row>
    <row r="25" spans="1:10" ht="47.25" x14ac:dyDescent="0.25">
      <c r="A25" s="48">
        <f t="shared" si="1"/>
        <v>22</v>
      </c>
      <c r="B25" s="49">
        <v>4026</v>
      </c>
      <c r="C25" s="50" t="s">
        <v>39</v>
      </c>
      <c r="D25" s="51">
        <f t="shared" si="0"/>
        <v>43</v>
      </c>
      <c r="E25" s="123">
        <v>10</v>
      </c>
      <c r="F25" s="71">
        <v>5</v>
      </c>
      <c r="G25" s="74">
        <v>10</v>
      </c>
      <c r="H25" s="141">
        <v>10</v>
      </c>
      <c r="I25" s="41">
        <v>7</v>
      </c>
      <c r="J25" s="34">
        <v>1</v>
      </c>
    </row>
    <row r="26" spans="1:10" ht="63" x14ac:dyDescent="0.25">
      <c r="A26" s="48">
        <f t="shared" si="1"/>
        <v>23</v>
      </c>
      <c r="B26" s="54">
        <v>5201</v>
      </c>
      <c r="C26" s="50" t="s">
        <v>108</v>
      </c>
      <c r="D26" s="51">
        <f t="shared" si="0"/>
        <v>43</v>
      </c>
      <c r="E26" s="123">
        <v>10</v>
      </c>
      <c r="F26" s="71">
        <v>5</v>
      </c>
      <c r="G26" s="122">
        <v>7</v>
      </c>
      <c r="H26" s="74">
        <v>10</v>
      </c>
      <c r="I26" s="41">
        <v>7</v>
      </c>
      <c r="J26" s="21">
        <v>4</v>
      </c>
    </row>
    <row r="27" spans="1:10" ht="63" x14ac:dyDescent="0.25">
      <c r="A27" s="48">
        <f t="shared" si="1"/>
        <v>24</v>
      </c>
      <c r="B27" s="49">
        <v>2002</v>
      </c>
      <c r="C27" s="50" t="s">
        <v>25</v>
      </c>
      <c r="D27" s="51">
        <f t="shared" si="0"/>
        <v>43</v>
      </c>
      <c r="E27" s="123">
        <v>10</v>
      </c>
      <c r="F27" s="71">
        <v>5</v>
      </c>
      <c r="G27" s="74">
        <v>10</v>
      </c>
      <c r="H27" s="314">
        <v>7</v>
      </c>
      <c r="I27" s="122">
        <v>7</v>
      </c>
      <c r="J27" s="21">
        <v>4</v>
      </c>
    </row>
    <row r="28" spans="1:10" ht="47.25" x14ac:dyDescent="0.25">
      <c r="A28" s="48">
        <f t="shared" si="1"/>
        <v>25</v>
      </c>
      <c r="B28" s="59">
        <v>6008</v>
      </c>
      <c r="C28" s="50" t="s">
        <v>60</v>
      </c>
      <c r="D28" s="51">
        <f t="shared" si="0"/>
        <v>43</v>
      </c>
      <c r="E28" s="74">
        <v>10</v>
      </c>
      <c r="F28" s="21">
        <v>4</v>
      </c>
      <c r="G28" s="122">
        <v>7</v>
      </c>
      <c r="H28" s="141">
        <v>10</v>
      </c>
      <c r="I28" s="142">
        <v>5</v>
      </c>
      <c r="J28" s="122">
        <v>7</v>
      </c>
    </row>
    <row r="29" spans="1:10" ht="63" x14ac:dyDescent="0.25">
      <c r="A29" s="48">
        <f t="shared" si="1"/>
        <v>26</v>
      </c>
      <c r="B29" s="54">
        <v>3202</v>
      </c>
      <c r="C29" s="50" t="s">
        <v>32</v>
      </c>
      <c r="D29" s="51">
        <f t="shared" si="0"/>
        <v>43</v>
      </c>
      <c r="E29" s="134">
        <v>7</v>
      </c>
      <c r="F29" s="71">
        <v>5</v>
      </c>
      <c r="G29" s="74">
        <v>10</v>
      </c>
      <c r="H29" s="141">
        <v>10</v>
      </c>
      <c r="I29" s="41">
        <v>7</v>
      </c>
      <c r="J29" s="21">
        <v>4</v>
      </c>
    </row>
    <row r="30" spans="1:10" ht="63" x14ac:dyDescent="0.25">
      <c r="A30" s="48">
        <f t="shared" si="1"/>
        <v>27</v>
      </c>
      <c r="B30" s="54">
        <v>3415</v>
      </c>
      <c r="C30" s="50" t="s">
        <v>36</v>
      </c>
      <c r="D30" s="51">
        <f t="shared" si="0"/>
        <v>42</v>
      </c>
      <c r="E30" s="123">
        <v>10</v>
      </c>
      <c r="F30" s="71">
        <v>5</v>
      </c>
      <c r="G30" s="74">
        <v>10</v>
      </c>
      <c r="H30" s="142">
        <v>5</v>
      </c>
      <c r="I30" s="142">
        <v>5</v>
      </c>
      <c r="J30" s="122">
        <v>7</v>
      </c>
    </row>
    <row r="31" spans="1:10" ht="47.25" x14ac:dyDescent="0.25">
      <c r="A31" s="48">
        <f t="shared" si="1"/>
        <v>28</v>
      </c>
      <c r="B31" s="54">
        <v>5902</v>
      </c>
      <c r="C31" s="50" t="s">
        <v>103</v>
      </c>
      <c r="D31" s="51">
        <f t="shared" si="0"/>
        <v>41</v>
      </c>
      <c r="E31" s="58">
        <v>5</v>
      </c>
      <c r="F31" s="71">
        <v>5</v>
      </c>
      <c r="G31" s="74">
        <v>10</v>
      </c>
      <c r="H31" s="74">
        <v>10</v>
      </c>
      <c r="I31" s="41">
        <v>7</v>
      </c>
      <c r="J31" s="21">
        <v>4</v>
      </c>
    </row>
    <row r="32" spans="1:10" ht="63" x14ac:dyDescent="0.25">
      <c r="A32" s="48">
        <f t="shared" si="1"/>
        <v>29</v>
      </c>
      <c r="B32" s="54">
        <v>2102</v>
      </c>
      <c r="C32" s="50" t="s">
        <v>26</v>
      </c>
      <c r="D32" s="51">
        <f t="shared" si="0"/>
        <v>41</v>
      </c>
      <c r="E32" s="123">
        <v>10</v>
      </c>
      <c r="F32" s="71">
        <v>5</v>
      </c>
      <c r="G32" s="74">
        <v>10</v>
      </c>
      <c r="H32" s="142">
        <v>5</v>
      </c>
      <c r="I32" s="41">
        <v>7</v>
      </c>
      <c r="J32" s="21">
        <v>4</v>
      </c>
    </row>
    <row r="33" spans="1:10" ht="63" x14ac:dyDescent="0.25">
      <c r="A33" s="48">
        <f t="shared" si="1"/>
        <v>30</v>
      </c>
      <c r="B33" s="49">
        <v>6021</v>
      </c>
      <c r="C33" s="50" t="s">
        <v>56</v>
      </c>
      <c r="D33" s="51">
        <f t="shared" si="0"/>
        <v>41</v>
      </c>
      <c r="E33" s="123">
        <v>10</v>
      </c>
      <c r="F33" s="70">
        <v>7</v>
      </c>
      <c r="G33" s="74">
        <v>10</v>
      </c>
      <c r="H33" s="142">
        <v>5</v>
      </c>
      <c r="I33" s="142">
        <v>5</v>
      </c>
      <c r="J33" s="21">
        <v>4</v>
      </c>
    </row>
    <row r="34" spans="1:10" ht="47.25" x14ac:dyDescent="0.25">
      <c r="A34" s="48">
        <f t="shared" si="1"/>
        <v>31</v>
      </c>
      <c r="B34" s="125">
        <v>2702</v>
      </c>
      <c r="C34" s="75" t="s">
        <v>8</v>
      </c>
      <c r="D34" s="51">
        <f t="shared" si="0"/>
        <v>41</v>
      </c>
      <c r="E34" s="185">
        <v>10</v>
      </c>
      <c r="F34" s="124">
        <v>5</v>
      </c>
      <c r="G34" s="74">
        <v>10</v>
      </c>
      <c r="H34" s="143">
        <v>5</v>
      </c>
      <c r="I34" s="41">
        <v>7</v>
      </c>
      <c r="J34" s="21">
        <v>4</v>
      </c>
    </row>
    <row r="35" spans="1:10" ht="48.75" customHeight="1" x14ac:dyDescent="0.25">
      <c r="A35" s="48">
        <f t="shared" si="1"/>
        <v>32</v>
      </c>
      <c r="B35" s="49">
        <v>5017</v>
      </c>
      <c r="C35" s="50" t="s">
        <v>98</v>
      </c>
      <c r="D35" s="51">
        <f t="shared" si="0"/>
        <v>40</v>
      </c>
      <c r="E35" s="58">
        <v>5</v>
      </c>
      <c r="F35" s="69">
        <v>10</v>
      </c>
      <c r="G35" s="122">
        <v>7</v>
      </c>
      <c r="H35" s="21">
        <v>4</v>
      </c>
      <c r="I35" s="179">
        <v>10</v>
      </c>
      <c r="J35" s="21">
        <v>4</v>
      </c>
    </row>
    <row r="36" spans="1:10" ht="63" x14ac:dyDescent="0.25">
      <c r="A36" s="48">
        <f t="shared" si="1"/>
        <v>33</v>
      </c>
      <c r="B36" s="54">
        <v>1202</v>
      </c>
      <c r="C36" s="50" t="s">
        <v>18</v>
      </c>
      <c r="D36" s="51">
        <f t="shared" ref="D36:D67" si="2">SUM(E36:J36)</f>
        <v>40</v>
      </c>
      <c r="E36" s="123">
        <v>10</v>
      </c>
      <c r="F36" s="71">
        <v>5</v>
      </c>
      <c r="G36" s="74">
        <v>10</v>
      </c>
      <c r="H36" s="24">
        <v>4</v>
      </c>
      <c r="I36" s="41">
        <v>7</v>
      </c>
      <c r="J36" s="21">
        <v>4</v>
      </c>
    </row>
    <row r="37" spans="1:10" ht="63" x14ac:dyDescent="0.25">
      <c r="A37" s="48">
        <f t="shared" ref="A37:A68" si="3">A36+1</f>
        <v>34</v>
      </c>
      <c r="B37" s="54">
        <v>5903</v>
      </c>
      <c r="C37" s="50" t="s">
        <v>53</v>
      </c>
      <c r="D37" s="51">
        <f t="shared" si="2"/>
        <v>40</v>
      </c>
      <c r="E37" s="123">
        <v>10</v>
      </c>
      <c r="F37" s="71">
        <v>5</v>
      </c>
      <c r="G37" s="122">
        <v>7</v>
      </c>
      <c r="H37" s="122">
        <v>7</v>
      </c>
      <c r="I37" s="41">
        <v>7</v>
      </c>
      <c r="J37" s="21">
        <v>4</v>
      </c>
    </row>
    <row r="38" spans="1:10" ht="63" x14ac:dyDescent="0.25">
      <c r="A38" s="48">
        <f t="shared" si="3"/>
        <v>35</v>
      </c>
      <c r="B38" s="54">
        <v>1902</v>
      </c>
      <c r="C38" s="50" t="s">
        <v>24</v>
      </c>
      <c r="D38" s="51">
        <f t="shared" si="2"/>
        <v>40</v>
      </c>
      <c r="E38" s="123">
        <v>10</v>
      </c>
      <c r="F38" s="71">
        <v>5</v>
      </c>
      <c r="G38" s="74">
        <v>10</v>
      </c>
      <c r="H38" s="74">
        <v>10</v>
      </c>
      <c r="I38" s="36">
        <v>1</v>
      </c>
      <c r="J38" s="21">
        <v>4</v>
      </c>
    </row>
    <row r="39" spans="1:10" ht="63" x14ac:dyDescent="0.25">
      <c r="A39" s="48">
        <f t="shared" si="3"/>
        <v>36</v>
      </c>
      <c r="B39" s="49">
        <v>402</v>
      </c>
      <c r="C39" s="50" t="s">
        <v>13</v>
      </c>
      <c r="D39" s="51">
        <f t="shared" si="2"/>
        <v>40</v>
      </c>
      <c r="E39" s="134">
        <v>7</v>
      </c>
      <c r="F39" s="71">
        <v>5</v>
      </c>
      <c r="G39" s="122">
        <v>7</v>
      </c>
      <c r="H39" s="122">
        <v>7</v>
      </c>
      <c r="I39" s="41">
        <v>7</v>
      </c>
      <c r="J39" s="122">
        <v>7</v>
      </c>
    </row>
    <row r="40" spans="1:10" ht="47.25" customHeight="1" x14ac:dyDescent="0.25">
      <c r="A40" s="48">
        <f t="shared" si="3"/>
        <v>37</v>
      </c>
      <c r="B40" s="54">
        <v>5306</v>
      </c>
      <c r="C40" s="50" t="s">
        <v>46</v>
      </c>
      <c r="D40" s="51">
        <f t="shared" si="2"/>
        <v>40</v>
      </c>
      <c r="E40" s="74">
        <v>10</v>
      </c>
      <c r="F40" s="71">
        <v>5</v>
      </c>
      <c r="G40" s="74">
        <v>10</v>
      </c>
      <c r="H40" s="316">
        <v>4</v>
      </c>
      <c r="I40" s="122">
        <v>7</v>
      </c>
      <c r="J40" s="21">
        <v>4</v>
      </c>
    </row>
    <row r="41" spans="1:10" ht="48" customHeight="1" x14ac:dyDescent="0.25">
      <c r="A41" s="48">
        <f t="shared" si="3"/>
        <v>38</v>
      </c>
      <c r="B41" s="54">
        <v>1002</v>
      </c>
      <c r="C41" s="50" t="s">
        <v>17</v>
      </c>
      <c r="D41" s="51">
        <f t="shared" si="2"/>
        <v>40</v>
      </c>
      <c r="E41" s="123">
        <v>10</v>
      </c>
      <c r="F41" s="71">
        <v>5</v>
      </c>
      <c r="G41" s="74">
        <v>10</v>
      </c>
      <c r="H41" s="74">
        <v>10</v>
      </c>
      <c r="I41" s="36">
        <v>1</v>
      </c>
      <c r="J41" s="21">
        <v>4</v>
      </c>
    </row>
    <row r="42" spans="1:10" ht="63" x14ac:dyDescent="0.25">
      <c r="A42" s="48">
        <f t="shared" si="3"/>
        <v>39</v>
      </c>
      <c r="B42" s="49">
        <v>5113</v>
      </c>
      <c r="C42" s="50" t="s">
        <v>42</v>
      </c>
      <c r="D42" s="51">
        <f t="shared" si="2"/>
        <v>40</v>
      </c>
      <c r="E42" s="123">
        <v>10</v>
      </c>
      <c r="F42" s="71">
        <v>5</v>
      </c>
      <c r="G42" s="122">
        <v>7</v>
      </c>
      <c r="H42" s="21">
        <v>4</v>
      </c>
      <c r="I42" s="41">
        <v>7</v>
      </c>
      <c r="J42" s="122">
        <v>7</v>
      </c>
    </row>
    <row r="43" spans="1:10" ht="63" x14ac:dyDescent="0.25">
      <c r="A43" s="48">
        <f t="shared" si="3"/>
        <v>40</v>
      </c>
      <c r="B43" s="49">
        <v>4044</v>
      </c>
      <c r="C43" s="50" t="s">
        <v>80</v>
      </c>
      <c r="D43" s="51">
        <f t="shared" si="2"/>
        <v>40</v>
      </c>
      <c r="E43" s="58">
        <v>5</v>
      </c>
      <c r="F43" s="71">
        <v>5</v>
      </c>
      <c r="G43" s="74">
        <v>10</v>
      </c>
      <c r="H43" s="143">
        <v>5</v>
      </c>
      <c r="I43" s="142">
        <v>5</v>
      </c>
      <c r="J43" s="74">
        <v>10</v>
      </c>
    </row>
    <row r="44" spans="1:10" ht="63" x14ac:dyDescent="0.25">
      <c r="A44" s="48">
        <f t="shared" si="3"/>
        <v>41</v>
      </c>
      <c r="B44" s="55">
        <v>1402</v>
      </c>
      <c r="C44" s="50" t="s">
        <v>20</v>
      </c>
      <c r="D44" s="51">
        <f t="shared" si="2"/>
        <v>40</v>
      </c>
      <c r="E44" s="123">
        <v>10</v>
      </c>
      <c r="F44" s="71">
        <v>5</v>
      </c>
      <c r="G44" s="122">
        <v>7</v>
      </c>
      <c r="H44" s="141">
        <v>10</v>
      </c>
      <c r="I44" s="36">
        <v>1</v>
      </c>
      <c r="J44" s="122">
        <v>7</v>
      </c>
    </row>
    <row r="45" spans="1:10" ht="63" x14ac:dyDescent="0.25">
      <c r="A45" s="48">
        <f t="shared" si="3"/>
        <v>42</v>
      </c>
      <c r="B45" s="49">
        <v>502</v>
      </c>
      <c r="C45" s="50" t="s">
        <v>14</v>
      </c>
      <c r="D45" s="51">
        <f t="shared" si="2"/>
        <v>40</v>
      </c>
      <c r="E45" s="123">
        <v>10</v>
      </c>
      <c r="F45" s="71">
        <v>5</v>
      </c>
      <c r="G45" s="74">
        <v>10</v>
      </c>
      <c r="H45" s="313">
        <v>4</v>
      </c>
      <c r="I45" s="41">
        <v>7</v>
      </c>
      <c r="J45" s="21">
        <v>4</v>
      </c>
    </row>
    <row r="46" spans="1:10" ht="63" x14ac:dyDescent="0.25">
      <c r="A46" s="48">
        <f t="shared" si="3"/>
        <v>43</v>
      </c>
      <c r="B46" s="49">
        <v>902</v>
      </c>
      <c r="C46" s="50" t="s">
        <v>9</v>
      </c>
      <c r="D46" s="51">
        <f t="shared" si="2"/>
        <v>40</v>
      </c>
      <c r="E46" s="122">
        <v>7</v>
      </c>
      <c r="F46" s="53">
        <v>5</v>
      </c>
      <c r="G46" s="122">
        <v>7</v>
      </c>
      <c r="H46" s="141">
        <v>10</v>
      </c>
      <c r="I46" s="41">
        <v>7</v>
      </c>
      <c r="J46" s="21">
        <v>4</v>
      </c>
    </row>
    <row r="47" spans="1:10" ht="78.75" x14ac:dyDescent="0.25">
      <c r="A47" s="48">
        <f t="shared" si="3"/>
        <v>44</v>
      </c>
      <c r="B47" s="184">
        <v>9401</v>
      </c>
      <c r="C47" s="75" t="s">
        <v>57</v>
      </c>
      <c r="D47" s="51">
        <f t="shared" si="2"/>
        <v>40</v>
      </c>
      <c r="E47" s="74">
        <v>10</v>
      </c>
      <c r="F47" s="123">
        <v>10</v>
      </c>
      <c r="G47" s="53">
        <v>5</v>
      </c>
      <c r="H47" s="143">
        <v>5</v>
      </c>
      <c r="I47" s="142">
        <v>5</v>
      </c>
      <c r="J47" s="71">
        <v>5</v>
      </c>
    </row>
    <row r="48" spans="1:10" ht="47.25" x14ac:dyDescent="0.25">
      <c r="A48" s="48">
        <f t="shared" si="3"/>
        <v>45</v>
      </c>
      <c r="B48" s="56">
        <v>3501</v>
      </c>
      <c r="C48" s="50" t="s">
        <v>59</v>
      </c>
      <c r="D48" s="51">
        <f t="shared" si="2"/>
        <v>40</v>
      </c>
      <c r="E48" s="134">
        <v>7</v>
      </c>
      <c r="F48" s="71">
        <v>5</v>
      </c>
      <c r="G48" s="122">
        <v>7</v>
      </c>
      <c r="H48" s="74">
        <v>10</v>
      </c>
      <c r="I48" s="122">
        <v>7</v>
      </c>
      <c r="J48" s="21">
        <v>4</v>
      </c>
    </row>
    <row r="49" spans="1:10" ht="63" x14ac:dyDescent="0.25">
      <c r="A49" s="48">
        <f t="shared" si="3"/>
        <v>46</v>
      </c>
      <c r="B49" s="55">
        <v>802</v>
      </c>
      <c r="C49" s="50" t="s">
        <v>16</v>
      </c>
      <c r="D49" s="51">
        <f t="shared" si="2"/>
        <v>40</v>
      </c>
      <c r="E49" s="123">
        <v>10</v>
      </c>
      <c r="F49" s="71">
        <v>5</v>
      </c>
      <c r="G49" s="74">
        <v>10</v>
      </c>
      <c r="H49" s="21">
        <v>4</v>
      </c>
      <c r="I49" s="41">
        <v>7</v>
      </c>
      <c r="J49" s="21">
        <v>4</v>
      </c>
    </row>
    <row r="50" spans="1:10" ht="63" x14ac:dyDescent="0.25">
      <c r="A50" s="48">
        <f t="shared" si="3"/>
        <v>47</v>
      </c>
      <c r="B50" s="57">
        <v>4050</v>
      </c>
      <c r="C50" s="50" t="s">
        <v>96</v>
      </c>
      <c r="D50" s="51">
        <f t="shared" si="2"/>
        <v>39</v>
      </c>
      <c r="E50" s="58">
        <v>5</v>
      </c>
      <c r="F50" s="71">
        <v>5</v>
      </c>
      <c r="G50" s="74">
        <v>10</v>
      </c>
      <c r="H50" s="71">
        <v>5</v>
      </c>
      <c r="I50" s="41">
        <v>7</v>
      </c>
      <c r="J50" s="122">
        <v>7</v>
      </c>
    </row>
    <row r="51" spans="1:10" ht="47.25" x14ac:dyDescent="0.25">
      <c r="A51" s="48">
        <f t="shared" si="3"/>
        <v>48</v>
      </c>
      <c r="B51" s="49">
        <v>6015</v>
      </c>
      <c r="C51" s="50" t="s">
        <v>77</v>
      </c>
      <c r="D51" s="51">
        <f t="shared" si="2"/>
        <v>39</v>
      </c>
      <c r="E51" s="58">
        <v>5</v>
      </c>
      <c r="F51" s="71">
        <v>5</v>
      </c>
      <c r="G51" s="74">
        <v>10</v>
      </c>
      <c r="H51" s="143">
        <v>5</v>
      </c>
      <c r="I51" s="41">
        <v>7</v>
      </c>
      <c r="J51" s="122">
        <v>7</v>
      </c>
    </row>
    <row r="52" spans="1:10" ht="47.25" x14ac:dyDescent="0.25">
      <c r="A52" s="48">
        <f t="shared" si="3"/>
        <v>49</v>
      </c>
      <c r="B52" s="54">
        <v>6002</v>
      </c>
      <c r="C52" s="50" t="s">
        <v>95</v>
      </c>
      <c r="D52" s="51">
        <f t="shared" si="2"/>
        <v>38</v>
      </c>
      <c r="E52" s="58">
        <v>5</v>
      </c>
      <c r="F52" s="123">
        <v>10</v>
      </c>
      <c r="G52" s="122">
        <v>7</v>
      </c>
      <c r="H52" s="143">
        <v>5</v>
      </c>
      <c r="I52" s="41">
        <v>7</v>
      </c>
      <c r="J52" s="21">
        <v>4</v>
      </c>
    </row>
    <row r="53" spans="1:10" ht="47.25" x14ac:dyDescent="0.25">
      <c r="A53" s="48">
        <f t="shared" si="3"/>
        <v>50</v>
      </c>
      <c r="B53" s="54">
        <v>2502</v>
      </c>
      <c r="C53" s="50" t="s">
        <v>29</v>
      </c>
      <c r="D53" s="51">
        <f t="shared" si="2"/>
        <v>38</v>
      </c>
      <c r="E53" s="134">
        <v>7</v>
      </c>
      <c r="F53" s="71">
        <v>5</v>
      </c>
      <c r="G53" s="74">
        <v>10</v>
      </c>
      <c r="H53" s="142">
        <v>5</v>
      </c>
      <c r="I53" s="41">
        <v>7</v>
      </c>
      <c r="J53" s="21">
        <v>4</v>
      </c>
    </row>
    <row r="54" spans="1:10" ht="63" x14ac:dyDescent="0.25">
      <c r="A54" s="48">
        <f t="shared" si="3"/>
        <v>51</v>
      </c>
      <c r="B54" s="54">
        <v>5207</v>
      </c>
      <c r="C54" s="50" t="s">
        <v>45</v>
      </c>
      <c r="D54" s="51">
        <f t="shared" si="2"/>
        <v>37</v>
      </c>
      <c r="E54" s="123">
        <v>10</v>
      </c>
      <c r="F54" s="71">
        <v>5</v>
      </c>
      <c r="G54" s="122">
        <v>7</v>
      </c>
      <c r="H54" s="313">
        <v>4</v>
      </c>
      <c r="I54" s="41">
        <v>7</v>
      </c>
      <c r="J54" s="21">
        <v>4</v>
      </c>
    </row>
    <row r="55" spans="1:10" ht="51.75" customHeight="1" x14ac:dyDescent="0.25">
      <c r="A55" s="48">
        <f t="shared" si="3"/>
        <v>52</v>
      </c>
      <c r="B55" s="54">
        <v>701</v>
      </c>
      <c r="C55" s="50" t="s">
        <v>58</v>
      </c>
      <c r="D55" s="51">
        <f t="shared" si="2"/>
        <v>37</v>
      </c>
      <c r="E55" s="123">
        <v>10</v>
      </c>
      <c r="F55" s="53">
        <v>5</v>
      </c>
      <c r="G55" s="122">
        <v>7</v>
      </c>
      <c r="H55" s="141">
        <v>10</v>
      </c>
      <c r="I55" s="36">
        <v>1</v>
      </c>
      <c r="J55" s="21">
        <v>4</v>
      </c>
    </row>
    <row r="56" spans="1:10" ht="47.25" x14ac:dyDescent="0.25">
      <c r="A56" s="48">
        <f t="shared" si="3"/>
        <v>53</v>
      </c>
      <c r="B56" s="54">
        <v>3302</v>
      </c>
      <c r="C56" s="50" t="s">
        <v>33</v>
      </c>
      <c r="D56" s="51">
        <f t="shared" si="2"/>
        <v>37</v>
      </c>
      <c r="E56" s="123">
        <v>10</v>
      </c>
      <c r="F56" s="71">
        <v>5</v>
      </c>
      <c r="G56" s="74">
        <v>10</v>
      </c>
      <c r="H56" s="41">
        <v>7</v>
      </c>
      <c r="I56" s="36">
        <v>1</v>
      </c>
      <c r="J56" s="21">
        <v>4</v>
      </c>
    </row>
    <row r="57" spans="1:10" ht="63" x14ac:dyDescent="0.25">
      <c r="A57" s="48">
        <f t="shared" si="3"/>
        <v>54</v>
      </c>
      <c r="B57" s="59">
        <v>5702</v>
      </c>
      <c r="C57" s="50" t="s">
        <v>49</v>
      </c>
      <c r="D57" s="51">
        <f t="shared" si="2"/>
        <v>37</v>
      </c>
      <c r="E57" s="123">
        <v>10</v>
      </c>
      <c r="F57" s="71">
        <v>5</v>
      </c>
      <c r="G57" s="122">
        <v>7</v>
      </c>
      <c r="H57" s="21">
        <v>4</v>
      </c>
      <c r="I57" s="41">
        <v>7</v>
      </c>
      <c r="J57" s="21">
        <v>4</v>
      </c>
    </row>
    <row r="58" spans="1:10" ht="47.25" x14ac:dyDescent="0.25">
      <c r="A58" s="48">
        <f t="shared" si="3"/>
        <v>55</v>
      </c>
      <c r="B58" s="54">
        <v>602</v>
      </c>
      <c r="C58" s="50" t="s">
        <v>15</v>
      </c>
      <c r="D58" s="51">
        <f t="shared" si="2"/>
        <v>37</v>
      </c>
      <c r="E58" s="123">
        <v>10</v>
      </c>
      <c r="F58" s="71">
        <v>5</v>
      </c>
      <c r="G58" s="122">
        <v>7</v>
      </c>
      <c r="H58" s="313">
        <v>4</v>
      </c>
      <c r="I58" s="41">
        <v>7</v>
      </c>
      <c r="J58" s="21">
        <v>4</v>
      </c>
    </row>
    <row r="59" spans="1:10" ht="63" x14ac:dyDescent="0.25">
      <c r="A59" s="48">
        <f t="shared" si="3"/>
        <v>56</v>
      </c>
      <c r="B59" s="49">
        <v>3002</v>
      </c>
      <c r="C59" s="50" t="s">
        <v>31</v>
      </c>
      <c r="D59" s="51">
        <f t="shared" si="2"/>
        <v>37</v>
      </c>
      <c r="E59" s="123">
        <v>10</v>
      </c>
      <c r="F59" s="71">
        <v>5</v>
      </c>
      <c r="G59" s="74">
        <v>10</v>
      </c>
      <c r="H59" s="161">
        <v>7</v>
      </c>
      <c r="I59" s="36">
        <v>1</v>
      </c>
      <c r="J59" s="21">
        <v>4</v>
      </c>
    </row>
    <row r="60" spans="1:10" ht="63" x14ac:dyDescent="0.25">
      <c r="A60" s="48">
        <f t="shared" si="3"/>
        <v>57</v>
      </c>
      <c r="B60" s="49">
        <v>1602</v>
      </c>
      <c r="C60" s="50" t="s">
        <v>22</v>
      </c>
      <c r="D60" s="51">
        <f t="shared" si="2"/>
        <v>37</v>
      </c>
      <c r="E60" s="123">
        <v>10</v>
      </c>
      <c r="F60" s="71">
        <v>5</v>
      </c>
      <c r="G60" s="74">
        <v>10</v>
      </c>
      <c r="H60" s="315">
        <v>7</v>
      </c>
      <c r="I60" s="36">
        <v>1</v>
      </c>
      <c r="J60" s="21">
        <v>4</v>
      </c>
    </row>
    <row r="61" spans="1:10" ht="63" x14ac:dyDescent="0.25">
      <c r="A61" s="48">
        <f t="shared" si="3"/>
        <v>58</v>
      </c>
      <c r="B61" s="55">
        <v>2402</v>
      </c>
      <c r="C61" s="50" t="s">
        <v>63</v>
      </c>
      <c r="D61" s="51">
        <f t="shared" si="2"/>
        <v>37</v>
      </c>
      <c r="E61" s="123">
        <v>10</v>
      </c>
      <c r="F61" s="71">
        <v>5</v>
      </c>
      <c r="G61" s="122">
        <v>7</v>
      </c>
      <c r="H61" s="21">
        <v>4</v>
      </c>
      <c r="I61" s="41">
        <v>7</v>
      </c>
      <c r="J61" s="21">
        <v>4</v>
      </c>
    </row>
    <row r="62" spans="1:10" ht="47.25" x14ac:dyDescent="0.25">
      <c r="A62" s="48">
        <f t="shared" si="3"/>
        <v>59</v>
      </c>
      <c r="B62" s="57">
        <v>4004</v>
      </c>
      <c r="C62" s="50" t="s">
        <v>75</v>
      </c>
      <c r="D62" s="51">
        <f t="shared" si="2"/>
        <v>37</v>
      </c>
      <c r="E62" s="58">
        <v>5</v>
      </c>
      <c r="F62" s="71">
        <v>5</v>
      </c>
      <c r="G62" s="74">
        <v>10</v>
      </c>
      <c r="H62" s="142">
        <v>5</v>
      </c>
      <c r="I62" s="142">
        <v>5</v>
      </c>
      <c r="J62" s="122">
        <v>7</v>
      </c>
    </row>
    <row r="63" spans="1:10" ht="63" x14ac:dyDescent="0.25">
      <c r="A63" s="48">
        <f t="shared" si="3"/>
        <v>60</v>
      </c>
      <c r="B63" s="56">
        <v>1802</v>
      </c>
      <c r="C63" s="50" t="s">
        <v>62</v>
      </c>
      <c r="D63" s="51">
        <f t="shared" si="2"/>
        <v>37</v>
      </c>
      <c r="E63" s="123">
        <v>10</v>
      </c>
      <c r="F63" s="71">
        <v>5</v>
      </c>
      <c r="G63" s="74">
        <v>10</v>
      </c>
      <c r="H63" s="122">
        <v>7</v>
      </c>
      <c r="I63" s="36">
        <v>1</v>
      </c>
      <c r="J63" s="21">
        <v>4</v>
      </c>
    </row>
    <row r="64" spans="1:10" ht="63" x14ac:dyDescent="0.25">
      <c r="A64" s="48">
        <f t="shared" si="3"/>
        <v>61</v>
      </c>
      <c r="B64" s="54">
        <v>302</v>
      </c>
      <c r="C64" s="50" t="s">
        <v>12</v>
      </c>
      <c r="D64" s="51">
        <f t="shared" si="2"/>
        <v>37</v>
      </c>
      <c r="E64" s="123">
        <v>10</v>
      </c>
      <c r="F64" s="53">
        <v>5</v>
      </c>
      <c r="G64" s="122">
        <v>7</v>
      </c>
      <c r="H64" s="140">
        <v>10</v>
      </c>
      <c r="I64" s="36">
        <v>1</v>
      </c>
      <c r="J64" s="21">
        <v>4</v>
      </c>
    </row>
    <row r="65" spans="1:10" ht="63" x14ac:dyDescent="0.25">
      <c r="A65" s="48">
        <f t="shared" si="3"/>
        <v>62</v>
      </c>
      <c r="B65" s="57">
        <v>4021</v>
      </c>
      <c r="C65" s="50" t="s">
        <v>38</v>
      </c>
      <c r="D65" s="51">
        <f t="shared" si="2"/>
        <v>36</v>
      </c>
      <c r="E65" s="134">
        <v>7</v>
      </c>
      <c r="F65" s="71">
        <v>5</v>
      </c>
      <c r="G65" s="74">
        <v>10</v>
      </c>
      <c r="H65" s="142">
        <v>5</v>
      </c>
      <c r="I65" s="142">
        <v>5</v>
      </c>
      <c r="J65" s="21">
        <v>4</v>
      </c>
    </row>
    <row r="66" spans="1:10" ht="63" x14ac:dyDescent="0.25">
      <c r="A66" s="48">
        <f t="shared" si="3"/>
        <v>63</v>
      </c>
      <c r="B66" s="57">
        <v>4005</v>
      </c>
      <c r="C66" s="50" t="s">
        <v>82</v>
      </c>
      <c r="D66" s="51">
        <f t="shared" si="2"/>
        <v>36</v>
      </c>
      <c r="E66" s="58">
        <v>5</v>
      </c>
      <c r="F66" s="71">
        <v>5</v>
      </c>
      <c r="G66" s="74">
        <v>10</v>
      </c>
      <c r="H66" s="122">
        <v>7</v>
      </c>
      <c r="I66" s="142">
        <v>5</v>
      </c>
      <c r="J66" s="21">
        <v>4</v>
      </c>
    </row>
    <row r="67" spans="1:10" ht="63" x14ac:dyDescent="0.25">
      <c r="A67" s="48">
        <f t="shared" si="3"/>
        <v>64</v>
      </c>
      <c r="B67" s="49">
        <v>6010</v>
      </c>
      <c r="C67" s="50" t="s">
        <v>104</v>
      </c>
      <c r="D67" s="51">
        <f t="shared" si="2"/>
        <v>35</v>
      </c>
      <c r="E67" s="58">
        <v>5</v>
      </c>
      <c r="F67" s="71">
        <v>5</v>
      </c>
      <c r="G67" s="74">
        <v>10</v>
      </c>
      <c r="H67" s="143">
        <v>5</v>
      </c>
      <c r="I67" s="142">
        <v>5</v>
      </c>
      <c r="J67" s="71">
        <v>5</v>
      </c>
    </row>
    <row r="68" spans="1:10" ht="63" x14ac:dyDescent="0.25">
      <c r="A68" s="48">
        <f t="shared" si="3"/>
        <v>65</v>
      </c>
      <c r="B68" s="59">
        <v>5714</v>
      </c>
      <c r="C68" s="50" t="s">
        <v>114</v>
      </c>
      <c r="D68" s="51">
        <f t="shared" ref="D68:D99" si="4">SUM(E68:J68)</f>
        <v>35</v>
      </c>
      <c r="E68" s="58">
        <v>5</v>
      </c>
      <c r="F68" s="71">
        <v>5</v>
      </c>
      <c r="G68" s="74">
        <v>10</v>
      </c>
      <c r="H68" s="142">
        <v>5</v>
      </c>
      <c r="I68" s="142">
        <v>5</v>
      </c>
      <c r="J68" s="71">
        <v>5</v>
      </c>
    </row>
    <row r="69" spans="1:10" ht="63" x14ac:dyDescent="0.25">
      <c r="A69" s="48">
        <f t="shared" ref="A69:A100" si="5">A68+1</f>
        <v>66</v>
      </c>
      <c r="B69" s="49">
        <v>5025</v>
      </c>
      <c r="C69" s="50" t="s">
        <v>78</v>
      </c>
      <c r="D69" s="51">
        <f t="shared" si="4"/>
        <v>35</v>
      </c>
      <c r="E69" s="58">
        <v>5</v>
      </c>
      <c r="F69" s="71">
        <v>5</v>
      </c>
      <c r="G69" s="74">
        <v>10</v>
      </c>
      <c r="H69" s="142">
        <v>5</v>
      </c>
      <c r="I69" s="142">
        <v>5</v>
      </c>
      <c r="J69" s="71">
        <v>5</v>
      </c>
    </row>
    <row r="70" spans="1:10" ht="63" x14ac:dyDescent="0.25">
      <c r="A70" s="48">
        <f t="shared" si="5"/>
        <v>67</v>
      </c>
      <c r="B70" s="57">
        <v>4054</v>
      </c>
      <c r="C70" s="50" t="s">
        <v>93</v>
      </c>
      <c r="D70" s="51">
        <f t="shared" si="4"/>
        <v>35</v>
      </c>
      <c r="E70" s="58">
        <v>5</v>
      </c>
      <c r="F70" s="71">
        <v>5</v>
      </c>
      <c r="G70" s="74">
        <v>10</v>
      </c>
      <c r="H70" s="142">
        <v>5</v>
      </c>
      <c r="I70" s="142">
        <v>5</v>
      </c>
      <c r="J70" s="71">
        <v>5</v>
      </c>
    </row>
    <row r="71" spans="1:10" ht="63" x14ac:dyDescent="0.25">
      <c r="A71" s="48">
        <f t="shared" si="5"/>
        <v>68</v>
      </c>
      <c r="B71" s="49">
        <v>4048</v>
      </c>
      <c r="C71" s="50" t="s">
        <v>76</v>
      </c>
      <c r="D71" s="51">
        <f t="shared" si="4"/>
        <v>35</v>
      </c>
      <c r="E71" s="58">
        <v>5</v>
      </c>
      <c r="F71" s="71">
        <v>5</v>
      </c>
      <c r="G71" s="74">
        <v>10</v>
      </c>
      <c r="H71" s="142">
        <v>5</v>
      </c>
      <c r="I71" s="142">
        <v>5</v>
      </c>
      <c r="J71" s="71">
        <v>5</v>
      </c>
    </row>
    <row r="72" spans="1:10" ht="63" x14ac:dyDescent="0.25">
      <c r="A72" s="48">
        <f t="shared" si="5"/>
        <v>69</v>
      </c>
      <c r="B72" s="54">
        <v>3421</v>
      </c>
      <c r="C72" s="50" t="s">
        <v>87</v>
      </c>
      <c r="D72" s="51">
        <f t="shared" si="4"/>
        <v>35</v>
      </c>
      <c r="E72" s="58">
        <v>5</v>
      </c>
      <c r="F72" s="71">
        <v>5</v>
      </c>
      <c r="G72" s="74">
        <v>10</v>
      </c>
      <c r="H72" s="142">
        <v>5</v>
      </c>
      <c r="I72" s="142">
        <v>5</v>
      </c>
      <c r="J72" s="71">
        <v>5</v>
      </c>
    </row>
    <row r="73" spans="1:10" ht="63" x14ac:dyDescent="0.25">
      <c r="A73" s="48">
        <f t="shared" si="5"/>
        <v>70</v>
      </c>
      <c r="B73" s="54">
        <v>3115</v>
      </c>
      <c r="C73" s="50" t="s">
        <v>79</v>
      </c>
      <c r="D73" s="51">
        <f t="shared" si="4"/>
        <v>35</v>
      </c>
      <c r="E73" s="58">
        <v>5</v>
      </c>
      <c r="F73" s="71">
        <v>5</v>
      </c>
      <c r="G73" s="74">
        <v>10</v>
      </c>
      <c r="H73" s="142">
        <v>5</v>
      </c>
      <c r="I73" s="142">
        <v>5</v>
      </c>
      <c r="J73" s="71">
        <v>5</v>
      </c>
    </row>
    <row r="74" spans="1:10" ht="47.25" x14ac:dyDescent="0.25">
      <c r="A74" s="48">
        <f t="shared" si="5"/>
        <v>71</v>
      </c>
      <c r="B74" s="54">
        <v>2110</v>
      </c>
      <c r="C74" s="50" t="s">
        <v>91</v>
      </c>
      <c r="D74" s="51">
        <f t="shared" si="4"/>
        <v>35</v>
      </c>
      <c r="E74" s="58">
        <v>5</v>
      </c>
      <c r="F74" s="71">
        <v>5</v>
      </c>
      <c r="G74" s="74">
        <v>10</v>
      </c>
      <c r="H74" s="142">
        <v>5</v>
      </c>
      <c r="I74" s="142">
        <v>5</v>
      </c>
      <c r="J74" s="71">
        <v>5</v>
      </c>
    </row>
    <row r="75" spans="1:10" ht="63" x14ac:dyDescent="0.25">
      <c r="A75" s="48">
        <f t="shared" si="5"/>
        <v>72</v>
      </c>
      <c r="B75" s="54">
        <v>5905</v>
      </c>
      <c r="C75" s="50" t="s">
        <v>100</v>
      </c>
      <c r="D75" s="51">
        <f t="shared" si="4"/>
        <v>35</v>
      </c>
      <c r="E75" s="58">
        <v>5</v>
      </c>
      <c r="F75" s="71">
        <v>5</v>
      </c>
      <c r="G75" s="74">
        <v>10</v>
      </c>
      <c r="H75" s="142">
        <v>5</v>
      </c>
      <c r="I75" s="142">
        <v>5</v>
      </c>
      <c r="J75" s="71">
        <v>5</v>
      </c>
    </row>
    <row r="76" spans="1:10" ht="68.25" customHeight="1" x14ac:dyDescent="0.25">
      <c r="A76" s="48">
        <f t="shared" si="5"/>
        <v>73</v>
      </c>
      <c r="B76" s="49">
        <v>1102</v>
      </c>
      <c r="C76" s="50" t="s">
        <v>61</v>
      </c>
      <c r="D76" s="51">
        <f t="shared" si="4"/>
        <v>35</v>
      </c>
      <c r="E76" s="134">
        <v>7</v>
      </c>
      <c r="F76" s="71">
        <v>5</v>
      </c>
      <c r="G76" s="122">
        <v>7</v>
      </c>
      <c r="H76" s="142">
        <v>5</v>
      </c>
      <c r="I76" s="41">
        <v>7</v>
      </c>
      <c r="J76" s="21">
        <v>4</v>
      </c>
    </row>
    <row r="77" spans="1:10" ht="47.25" x14ac:dyDescent="0.25">
      <c r="A77" s="48">
        <f t="shared" si="5"/>
        <v>74</v>
      </c>
      <c r="B77" s="49">
        <v>6004</v>
      </c>
      <c r="C77" s="50" t="s">
        <v>54</v>
      </c>
      <c r="D77" s="51">
        <f t="shared" si="4"/>
        <v>34</v>
      </c>
      <c r="E77" s="123">
        <v>10</v>
      </c>
      <c r="F77" s="53">
        <v>5</v>
      </c>
      <c r="G77" s="74">
        <v>10</v>
      </c>
      <c r="H77" s="24">
        <v>4</v>
      </c>
      <c r="I77" s="36">
        <v>1</v>
      </c>
      <c r="J77" s="21">
        <v>4</v>
      </c>
    </row>
    <row r="78" spans="1:10" ht="47.25" x14ac:dyDescent="0.25">
      <c r="A78" s="48">
        <f t="shared" si="5"/>
        <v>75</v>
      </c>
      <c r="B78" s="49">
        <v>5606</v>
      </c>
      <c r="C78" s="50" t="s">
        <v>90</v>
      </c>
      <c r="D78" s="51">
        <f t="shared" si="4"/>
        <v>34</v>
      </c>
      <c r="E78" s="58">
        <v>5</v>
      </c>
      <c r="F78" s="71">
        <v>5</v>
      </c>
      <c r="G78" s="74">
        <v>10</v>
      </c>
      <c r="H78" s="143">
        <v>5</v>
      </c>
      <c r="I78" s="142">
        <v>5</v>
      </c>
      <c r="J78" s="21">
        <v>4</v>
      </c>
    </row>
    <row r="79" spans="1:10" ht="47.25" x14ac:dyDescent="0.25">
      <c r="A79" s="48">
        <f t="shared" si="5"/>
        <v>76</v>
      </c>
      <c r="B79" s="54">
        <v>3413</v>
      </c>
      <c r="C79" s="50" t="s">
        <v>81</v>
      </c>
      <c r="D79" s="51">
        <f t="shared" si="4"/>
        <v>34</v>
      </c>
      <c r="E79" s="58">
        <v>5</v>
      </c>
      <c r="F79" s="71">
        <v>5</v>
      </c>
      <c r="G79" s="74">
        <v>10</v>
      </c>
      <c r="H79" s="71">
        <v>5</v>
      </c>
      <c r="I79" s="142">
        <v>5</v>
      </c>
      <c r="J79" s="21">
        <v>4</v>
      </c>
    </row>
    <row r="80" spans="1:10" ht="63" x14ac:dyDescent="0.25">
      <c r="A80" s="48">
        <f t="shared" si="5"/>
        <v>77</v>
      </c>
      <c r="B80" s="54">
        <v>3412</v>
      </c>
      <c r="C80" s="50" t="s">
        <v>85</v>
      </c>
      <c r="D80" s="51">
        <f t="shared" si="4"/>
        <v>34</v>
      </c>
      <c r="E80" s="58">
        <v>5</v>
      </c>
      <c r="F80" s="71">
        <v>5</v>
      </c>
      <c r="G80" s="74">
        <v>10</v>
      </c>
      <c r="H80" s="142">
        <v>5</v>
      </c>
      <c r="I80" s="142">
        <v>5</v>
      </c>
      <c r="J80" s="21">
        <v>4</v>
      </c>
    </row>
    <row r="81" spans="1:10" ht="63" x14ac:dyDescent="0.25">
      <c r="A81" s="48">
        <f t="shared" si="5"/>
        <v>78</v>
      </c>
      <c r="B81" s="49">
        <v>2302</v>
      </c>
      <c r="C81" s="50" t="s">
        <v>28</v>
      </c>
      <c r="D81" s="51">
        <f t="shared" si="4"/>
        <v>34</v>
      </c>
      <c r="E81" s="134">
        <v>7</v>
      </c>
      <c r="F81" s="53">
        <v>5</v>
      </c>
      <c r="G81" s="122">
        <v>7</v>
      </c>
      <c r="H81" s="313">
        <v>4</v>
      </c>
      <c r="I81" s="312">
        <v>7</v>
      </c>
      <c r="J81" s="21">
        <v>4</v>
      </c>
    </row>
    <row r="82" spans="1:10" ht="47.25" x14ac:dyDescent="0.25">
      <c r="A82" s="48">
        <f t="shared" si="5"/>
        <v>79</v>
      </c>
      <c r="B82" s="57">
        <v>4098</v>
      </c>
      <c r="C82" s="50" t="s">
        <v>66</v>
      </c>
      <c r="D82" s="51">
        <f t="shared" si="4"/>
        <v>34</v>
      </c>
      <c r="E82" s="134">
        <v>7</v>
      </c>
      <c r="F82" s="71">
        <v>5</v>
      </c>
      <c r="G82" s="122">
        <v>7</v>
      </c>
      <c r="H82" s="141">
        <v>10</v>
      </c>
      <c r="I82" s="36">
        <v>1</v>
      </c>
      <c r="J82" s="21">
        <v>4</v>
      </c>
    </row>
    <row r="83" spans="1:10" ht="63" x14ac:dyDescent="0.25">
      <c r="A83" s="48">
        <f t="shared" si="5"/>
        <v>80</v>
      </c>
      <c r="B83" s="49">
        <v>4024</v>
      </c>
      <c r="C83" s="50" t="s">
        <v>101</v>
      </c>
      <c r="D83" s="51">
        <f t="shared" si="4"/>
        <v>34</v>
      </c>
      <c r="E83" s="58">
        <v>5</v>
      </c>
      <c r="F83" s="72">
        <v>4</v>
      </c>
      <c r="G83" s="74">
        <v>10</v>
      </c>
      <c r="H83" s="317">
        <v>10</v>
      </c>
      <c r="I83" s="36">
        <v>1</v>
      </c>
      <c r="J83" s="21">
        <v>4</v>
      </c>
    </row>
    <row r="84" spans="1:10" ht="47.25" x14ac:dyDescent="0.25">
      <c r="A84" s="48">
        <f t="shared" si="5"/>
        <v>81</v>
      </c>
      <c r="B84" s="57">
        <v>4023</v>
      </c>
      <c r="C84" s="50" t="s">
        <v>88</v>
      </c>
      <c r="D84" s="51">
        <f t="shared" si="4"/>
        <v>34</v>
      </c>
      <c r="E84" s="58">
        <v>5</v>
      </c>
      <c r="F84" s="71">
        <v>5</v>
      </c>
      <c r="G84" s="74">
        <v>10</v>
      </c>
      <c r="H84" s="71">
        <v>5</v>
      </c>
      <c r="I84" s="142">
        <v>5</v>
      </c>
      <c r="J84" s="21">
        <v>4</v>
      </c>
    </row>
    <row r="85" spans="1:10" ht="47.25" x14ac:dyDescent="0.25">
      <c r="A85" s="48">
        <f t="shared" si="5"/>
        <v>82</v>
      </c>
      <c r="B85" s="54">
        <v>5401</v>
      </c>
      <c r="C85" s="50" t="s">
        <v>11</v>
      </c>
      <c r="D85" s="51">
        <f t="shared" si="4"/>
        <v>34</v>
      </c>
      <c r="E85" s="134">
        <v>7</v>
      </c>
      <c r="F85" s="53">
        <v>5</v>
      </c>
      <c r="G85" s="122">
        <v>7</v>
      </c>
      <c r="H85" s="74">
        <v>10</v>
      </c>
      <c r="I85" s="36">
        <v>1</v>
      </c>
      <c r="J85" s="21">
        <v>4</v>
      </c>
    </row>
    <row r="86" spans="1:10" ht="47.25" x14ac:dyDescent="0.25">
      <c r="A86" s="48">
        <f t="shared" si="5"/>
        <v>83</v>
      </c>
      <c r="B86" s="49">
        <v>5015</v>
      </c>
      <c r="C86" s="50" t="s">
        <v>86</v>
      </c>
      <c r="D86" s="51">
        <f t="shared" si="4"/>
        <v>33</v>
      </c>
      <c r="E86" s="58">
        <v>5</v>
      </c>
      <c r="F86" s="134">
        <v>7</v>
      </c>
      <c r="G86" s="122">
        <v>7</v>
      </c>
      <c r="H86" s="142">
        <v>5</v>
      </c>
      <c r="I86" s="142">
        <v>5</v>
      </c>
      <c r="J86" s="21">
        <v>4</v>
      </c>
    </row>
    <row r="87" spans="1:10" ht="47.25" x14ac:dyDescent="0.25">
      <c r="A87" s="48">
        <f t="shared" si="5"/>
        <v>84</v>
      </c>
      <c r="B87" s="59">
        <v>6016</v>
      </c>
      <c r="C87" s="50" t="s">
        <v>94</v>
      </c>
      <c r="D87" s="51">
        <f t="shared" si="4"/>
        <v>32</v>
      </c>
      <c r="E87" s="58">
        <v>5</v>
      </c>
      <c r="F87" s="69">
        <v>10</v>
      </c>
      <c r="G87" s="122">
        <v>7</v>
      </c>
      <c r="H87" s="142">
        <v>5</v>
      </c>
      <c r="I87" s="36">
        <v>1</v>
      </c>
      <c r="J87" s="21">
        <v>4</v>
      </c>
    </row>
    <row r="88" spans="1:10" ht="63" x14ac:dyDescent="0.25">
      <c r="A88" s="48">
        <f t="shared" si="5"/>
        <v>85</v>
      </c>
      <c r="B88" s="54">
        <v>5403</v>
      </c>
      <c r="C88" s="50" t="s">
        <v>107</v>
      </c>
      <c r="D88" s="51">
        <f t="shared" si="4"/>
        <v>32</v>
      </c>
      <c r="E88" s="58">
        <v>5</v>
      </c>
      <c r="F88" s="71">
        <v>5</v>
      </c>
      <c r="G88" s="122">
        <v>7</v>
      </c>
      <c r="H88" s="142">
        <v>5</v>
      </c>
      <c r="I88" s="142">
        <v>5</v>
      </c>
      <c r="J88" s="71">
        <v>5</v>
      </c>
    </row>
    <row r="89" spans="1:10" ht="72" customHeight="1" x14ac:dyDescent="0.25">
      <c r="A89" s="48">
        <f t="shared" si="5"/>
        <v>86</v>
      </c>
      <c r="B89" s="56">
        <v>3512</v>
      </c>
      <c r="C89" s="50" t="s">
        <v>89</v>
      </c>
      <c r="D89" s="51">
        <f t="shared" si="4"/>
        <v>32</v>
      </c>
      <c r="E89" s="58">
        <v>5</v>
      </c>
      <c r="F89" s="71">
        <v>5</v>
      </c>
      <c r="G89" s="122">
        <v>7</v>
      </c>
      <c r="H89" s="142">
        <v>5</v>
      </c>
      <c r="I89" s="142">
        <v>5</v>
      </c>
      <c r="J89" s="71">
        <v>5</v>
      </c>
    </row>
    <row r="90" spans="1:10" ht="72" customHeight="1" x14ac:dyDescent="0.25">
      <c r="A90" s="48">
        <f t="shared" si="5"/>
        <v>87</v>
      </c>
      <c r="B90" s="54">
        <v>5206</v>
      </c>
      <c r="C90" s="50" t="s">
        <v>102</v>
      </c>
      <c r="D90" s="51">
        <f t="shared" si="4"/>
        <v>32</v>
      </c>
      <c r="E90" s="58">
        <v>5</v>
      </c>
      <c r="F90" s="71">
        <v>5</v>
      </c>
      <c r="G90" s="122">
        <v>7</v>
      </c>
      <c r="H90" s="142">
        <v>5</v>
      </c>
      <c r="I90" s="142">
        <v>5</v>
      </c>
      <c r="J90" s="71">
        <v>5</v>
      </c>
    </row>
    <row r="91" spans="1:10" ht="63" x14ac:dyDescent="0.25">
      <c r="A91" s="48">
        <f t="shared" si="5"/>
        <v>88</v>
      </c>
      <c r="B91" s="49">
        <v>1502</v>
      </c>
      <c r="C91" s="50" t="s">
        <v>21</v>
      </c>
      <c r="D91" s="51">
        <f t="shared" si="4"/>
        <v>31</v>
      </c>
      <c r="E91" s="134">
        <v>7</v>
      </c>
      <c r="F91" s="71">
        <v>5</v>
      </c>
      <c r="G91" s="74">
        <v>10</v>
      </c>
      <c r="H91" s="147">
        <v>4</v>
      </c>
      <c r="I91" s="36">
        <v>1</v>
      </c>
      <c r="J91" s="21">
        <v>4</v>
      </c>
    </row>
    <row r="92" spans="1:10" ht="47.25" x14ac:dyDescent="0.25">
      <c r="A92" s="48">
        <f t="shared" si="5"/>
        <v>89</v>
      </c>
      <c r="B92" s="54">
        <v>6030</v>
      </c>
      <c r="C92" s="50" t="s">
        <v>97</v>
      </c>
      <c r="D92" s="51">
        <f t="shared" si="4"/>
        <v>31</v>
      </c>
      <c r="E92" s="58">
        <v>5</v>
      </c>
      <c r="F92" s="71">
        <v>5</v>
      </c>
      <c r="G92" s="122">
        <v>7</v>
      </c>
      <c r="H92" s="71">
        <v>5</v>
      </c>
      <c r="I92" s="143">
        <v>5</v>
      </c>
      <c r="J92" s="21">
        <v>4</v>
      </c>
    </row>
    <row r="93" spans="1:10" ht="63" x14ac:dyDescent="0.25">
      <c r="A93" s="48">
        <f t="shared" si="5"/>
        <v>90</v>
      </c>
      <c r="B93" s="59">
        <v>6009</v>
      </c>
      <c r="C93" s="50" t="s">
        <v>111</v>
      </c>
      <c r="D93" s="51">
        <f t="shared" si="4"/>
        <v>31</v>
      </c>
      <c r="E93" s="58">
        <v>5</v>
      </c>
      <c r="F93" s="71">
        <v>5</v>
      </c>
      <c r="G93" s="122">
        <v>7</v>
      </c>
      <c r="H93" s="71">
        <v>5</v>
      </c>
      <c r="I93" s="142">
        <v>5</v>
      </c>
      <c r="J93" s="21">
        <v>4</v>
      </c>
    </row>
    <row r="94" spans="1:10" ht="63" x14ac:dyDescent="0.25">
      <c r="A94" s="48">
        <f t="shared" si="5"/>
        <v>91</v>
      </c>
      <c r="B94" s="57">
        <v>4022</v>
      </c>
      <c r="C94" s="50" t="s">
        <v>109</v>
      </c>
      <c r="D94" s="51">
        <f t="shared" si="4"/>
        <v>31</v>
      </c>
      <c r="E94" s="58">
        <v>5</v>
      </c>
      <c r="F94" s="71">
        <v>5</v>
      </c>
      <c r="G94" s="122">
        <v>7</v>
      </c>
      <c r="H94" s="142">
        <v>5</v>
      </c>
      <c r="I94" s="142">
        <v>5</v>
      </c>
      <c r="J94" s="21">
        <v>4</v>
      </c>
    </row>
    <row r="95" spans="1:10" ht="63" x14ac:dyDescent="0.25">
      <c r="A95" s="48">
        <f t="shared" si="5"/>
        <v>92</v>
      </c>
      <c r="B95" s="56">
        <v>202</v>
      </c>
      <c r="C95" s="50" t="s">
        <v>10</v>
      </c>
      <c r="D95" s="51">
        <f t="shared" si="4"/>
        <v>31</v>
      </c>
      <c r="E95" s="74">
        <v>10</v>
      </c>
      <c r="F95" s="53">
        <v>5</v>
      </c>
      <c r="G95" s="122">
        <v>7</v>
      </c>
      <c r="H95" s="24">
        <v>4</v>
      </c>
      <c r="I95" s="36">
        <v>1</v>
      </c>
      <c r="J95" s="21">
        <v>4</v>
      </c>
    </row>
    <row r="96" spans="1:10" ht="47.25" x14ac:dyDescent="0.25">
      <c r="A96" s="48">
        <f t="shared" si="5"/>
        <v>93</v>
      </c>
      <c r="B96" s="59">
        <v>6011</v>
      </c>
      <c r="C96" s="50" t="s">
        <v>92</v>
      </c>
      <c r="D96" s="51">
        <f t="shared" si="4"/>
        <v>34</v>
      </c>
      <c r="E96" s="58">
        <v>5</v>
      </c>
      <c r="F96" s="71">
        <v>5</v>
      </c>
      <c r="G96" s="74">
        <v>10</v>
      </c>
      <c r="H96" s="71">
        <v>5</v>
      </c>
      <c r="I96" s="142">
        <v>5</v>
      </c>
      <c r="J96" s="21">
        <v>4</v>
      </c>
    </row>
    <row r="97" spans="1:10" ht="47.25" x14ac:dyDescent="0.25">
      <c r="A97" s="48">
        <f t="shared" si="5"/>
        <v>94</v>
      </c>
      <c r="B97" s="54">
        <v>9252</v>
      </c>
      <c r="C97" s="50" t="s">
        <v>134</v>
      </c>
      <c r="D97" s="51">
        <f t="shared" si="4"/>
        <v>30</v>
      </c>
      <c r="E97" s="58">
        <v>5</v>
      </c>
      <c r="F97" s="71">
        <v>5</v>
      </c>
      <c r="G97" s="53">
        <v>5</v>
      </c>
      <c r="H97" s="142">
        <v>5</v>
      </c>
      <c r="I97" s="142">
        <v>5</v>
      </c>
      <c r="J97" s="71">
        <v>5</v>
      </c>
    </row>
    <row r="98" spans="1:10" ht="47.25" x14ac:dyDescent="0.25">
      <c r="A98" s="48">
        <f t="shared" si="5"/>
        <v>95</v>
      </c>
      <c r="B98" s="49">
        <v>6023</v>
      </c>
      <c r="C98" s="50" t="s">
        <v>133</v>
      </c>
      <c r="D98" s="51">
        <f t="shared" si="4"/>
        <v>30</v>
      </c>
      <c r="E98" s="58">
        <v>5</v>
      </c>
      <c r="F98" s="71">
        <v>5</v>
      </c>
      <c r="G98" s="53">
        <v>5</v>
      </c>
      <c r="H98" s="142">
        <v>5</v>
      </c>
      <c r="I98" s="142">
        <v>5</v>
      </c>
      <c r="J98" s="71">
        <v>5</v>
      </c>
    </row>
    <row r="99" spans="1:10" ht="63" x14ac:dyDescent="0.25">
      <c r="A99" s="48">
        <f t="shared" si="5"/>
        <v>96</v>
      </c>
      <c r="B99" s="57">
        <v>4051</v>
      </c>
      <c r="C99" s="50" t="s">
        <v>132</v>
      </c>
      <c r="D99" s="51">
        <f t="shared" si="4"/>
        <v>30</v>
      </c>
      <c r="E99" s="58">
        <v>5</v>
      </c>
      <c r="F99" s="71">
        <v>5</v>
      </c>
      <c r="G99" s="53">
        <v>5</v>
      </c>
      <c r="H99" s="142">
        <v>5</v>
      </c>
      <c r="I99" s="142">
        <v>5</v>
      </c>
      <c r="J99" s="71">
        <v>5</v>
      </c>
    </row>
    <row r="100" spans="1:10" ht="63" x14ac:dyDescent="0.25">
      <c r="A100" s="48">
        <f t="shared" si="5"/>
        <v>97</v>
      </c>
      <c r="B100" s="49">
        <v>6007</v>
      </c>
      <c r="C100" s="50" t="s">
        <v>106</v>
      </c>
      <c r="D100" s="51">
        <f t="shared" ref="D100:D131" si="6">SUM(E100:J100)</f>
        <v>30</v>
      </c>
      <c r="E100" s="58">
        <v>5</v>
      </c>
      <c r="F100" s="70">
        <v>7</v>
      </c>
      <c r="G100" s="21">
        <v>4</v>
      </c>
      <c r="H100" s="142">
        <v>5</v>
      </c>
      <c r="I100" s="142">
        <v>5</v>
      </c>
      <c r="J100" s="21">
        <v>4</v>
      </c>
    </row>
    <row r="101" spans="1:10" ht="63" x14ac:dyDescent="0.25">
      <c r="A101" s="48">
        <f t="shared" ref="A101:A106" si="7">A100+1</f>
        <v>98</v>
      </c>
      <c r="B101" s="49">
        <v>5002</v>
      </c>
      <c r="C101" s="50" t="s">
        <v>99</v>
      </c>
      <c r="D101" s="51">
        <f t="shared" si="6"/>
        <v>33</v>
      </c>
      <c r="E101" s="60">
        <v>5</v>
      </c>
      <c r="F101" s="159">
        <v>4</v>
      </c>
      <c r="G101" s="74">
        <v>10</v>
      </c>
      <c r="H101" s="142">
        <v>5</v>
      </c>
      <c r="I101" s="142">
        <v>5</v>
      </c>
      <c r="J101" s="21">
        <v>4</v>
      </c>
    </row>
    <row r="102" spans="1:10" ht="63" x14ac:dyDescent="0.25">
      <c r="A102" s="48">
        <f t="shared" si="7"/>
        <v>99</v>
      </c>
      <c r="B102" s="57">
        <v>4018</v>
      </c>
      <c r="C102" s="50" t="s">
        <v>83</v>
      </c>
      <c r="D102" s="51">
        <f t="shared" si="6"/>
        <v>33</v>
      </c>
      <c r="E102" s="58">
        <v>5</v>
      </c>
      <c r="F102" s="21">
        <v>4</v>
      </c>
      <c r="G102" s="74">
        <v>10</v>
      </c>
      <c r="H102" s="142">
        <v>5</v>
      </c>
      <c r="I102" s="142">
        <v>5</v>
      </c>
      <c r="J102" s="21">
        <v>4</v>
      </c>
    </row>
    <row r="103" spans="1:10" ht="63" x14ac:dyDescent="0.25">
      <c r="A103" s="48">
        <f t="shared" si="7"/>
        <v>100</v>
      </c>
      <c r="B103" s="59">
        <v>5708</v>
      </c>
      <c r="C103" s="50" t="s">
        <v>113</v>
      </c>
      <c r="D103" s="51">
        <f t="shared" si="6"/>
        <v>29</v>
      </c>
      <c r="E103" s="58">
        <v>5</v>
      </c>
      <c r="F103" s="71">
        <v>5</v>
      </c>
      <c r="G103" s="21">
        <v>4</v>
      </c>
      <c r="H103" s="71">
        <v>5</v>
      </c>
      <c r="I103" s="142">
        <v>5</v>
      </c>
      <c r="J103" s="71">
        <v>5</v>
      </c>
    </row>
    <row r="104" spans="1:10" ht="63" x14ac:dyDescent="0.25">
      <c r="A104" s="48">
        <f t="shared" si="7"/>
        <v>101</v>
      </c>
      <c r="B104" s="59">
        <v>5003</v>
      </c>
      <c r="C104" s="50" t="s">
        <v>105</v>
      </c>
      <c r="D104" s="51">
        <f t="shared" si="6"/>
        <v>31</v>
      </c>
      <c r="E104" s="58">
        <v>5</v>
      </c>
      <c r="F104" s="71">
        <v>5</v>
      </c>
      <c r="G104" s="122">
        <v>7</v>
      </c>
      <c r="H104" s="142">
        <v>5</v>
      </c>
      <c r="I104" s="142">
        <v>5</v>
      </c>
      <c r="J104" s="21">
        <v>4</v>
      </c>
    </row>
    <row r="105" spans="1:10" ht="47.25" x14ac:dyDescent="0.25">
      <c r="A105" s="48">
        <f t="shared" si="7"/>
        <v>102</v>
      </c>
      <c r="B105" s="59">
        <v>5018</v>
      </c>
      <c r="C105" s="61" t="s">
        <v>112</v>
      </c>
      <c r="D105" s="51">
        <f t="shared" si="6"/>
        <v>24</v>
      </c>
      <c r="E105" s="58">
        <v>5</v>
      </c>
      <c r="F105" s="73">
        <v>1</v>
      </c>
      <c r="G105" s="21">
        <v>4</v>
      </c>
      <c r="H105" s="142">
        <v>5</v>
      </c>
      <c r="I105" s="142">
        <v>5</v>
      </c>
      <c r="J105" s="21">
        <v>4</v>
      </c>
    </row>
    <row r="106" spans="1:10" ht="47.25" x14ac:dyDescent="0.25">
      <c r="A106" s="48">
        <f t="shared" si="7"/>
        <v>103</v>
      </c>
      <c r="B106" s="54">
        <v>6025</v>
      </c>
      <c r="C106" s="50" t="s">
        <v>110</v>
      </c>
      <c r="D106" s="51">
        <f t="shared" si="6"/>
        <v>27</v>
      </c>
      <c r="E106" s="60">
        <v>5</v>
      </c>
      <c r="F106" s="21">
        <v>4</v>
      </c>
      <c r="G106" s="21">
        <v>4</v>
      </c>
      <c r="H106" s="142">
        <v>5</v>
      </c>
      <c r="I106" s="142">
        <v>5</v>
      </c>
      <c r="J106" s="21">
        <v>4</v>
      </c>
    </row>
    <row r="110" spans="1:10" x14ac:dyDescent="0.25">
      <c r="B110" s="186"/>
      <c r="C110" s="1" t="s">
        <v>135</v>
      </c>
    </row>
    <row r="111" spans="1:10" x14ac:dyDescent="0.25">
      <c r="B111" s="62"/>
      <c r="C111" s="1" t="s">
        <v>136</v>
      </c>
    </row>
    <row r="112" spans="1:10" x14ac:dyDescent="0.25">
      <c r="B112" s="63"/>
      <c r="C112" s="1" t="s">
        <v>137</v>
      </c>
    </row>
    <row r="113" spans="2:3" x14ac:dyDescent="0.25">
      <c r="B113" s="64"/>
      <c r="C113" s="1" t="s">
        <v>138</v>
      </c>
    </row>
    <row r="114" spans="2:3" x14ac:dyDescent="0.25">
      <c r="B114" s="65"/>
      <c r="C114" s="1" t="s">
        <v>139</v>
      </c>
    </row>
  </sheetData>
  <sortState ref="A5:J114">
    <sortCondition descending="1" ref="D1"/>
  </sortState>
  <pageMargins left="0.23622047244094491" right="0.23622047244094491" top="0.74803149606299213" bottom="0.74803149606299213" header="0.31496062992125984" footer="0.31496062992125984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zoomScale="80" zoomScaleNormal="80" workbookViewId="0">
      <selection activeCell="C6" sqref="C6"/>
    </sheetView>
  </sheetViews>
  <sheetFormatPr defaultRowHeight="12.75" customHeight="1" x14ac:dyDescent="0.2"/>
  <cols>
    <col min="1" max="1" width="9.140625" style="66"/>
    <col min="2" max="2" width="8.28515625" style="67" customWidth="1"/>
    <col min="3" max="3" width="62.140625" style="66" customWidth="1"/>
    <col min="4" max="4" width="21.140625" style="66" customWidth="1"/>
    <col min="5" max="5" width="23.28515625" style="66" customWidth="1"/>
    <col min="6" max="6" width="20.85546875" style="66" hidden="1" customWidth="1"/>
    <col min="7" max="7" width="22" style="66" customWidth="1"/>
    <col min="8" max="8" width="21.140625" style="66" bestFit="1" customWidth="1"/>
    <col min="9" max="13" width="21.140625" style="66" customWidth="1"/>
    <col min="14" max="14" width="14.42578125" style="66" customWidth="1"/>
    <col min="15" max="258" width="9.140625" style="66"/>
    <col min="259" max="259" width="5.28515625" style="66" customWidth="1"/>
    <col min="260" max="260" width="92.5703125" style="66" customWidth="1"/>
    <col min="261" max="261" width="12.85546875" style="66" customWidth="1"/>
    <col min="262" max="514" width="9.140625" style="66"/>
    <col min="515" max="515" width="5.28515625" style="66" customWidth="1"/>
    <col min="516" max="516" width="92.5703125" style="66" customWidth="1"/>
    <col min="517" max="517" width="12.85546875" style="66" customWidth="1"/>
    <col min="518" max="770" width="9.140625" style="66"/>
    <col min="771" max="771" width="5.28515625" style="66" customWidth="1"/>
    <col min="772" max="772" width="92.5703125" style="66" customWidth="1"/>
    <col min="773" max="773" width="12.85546875" style="66" customWidth="1"/>
    <col min="774" max="1026" width="9.140625" style="66"/>
    <col min="1027" max="1027" width="5.28515625" style="66" customWidth="1"/>
    <col min="1028" max="1028" width="92.5703125" style="66" customWidth="1"/>
    <col min="1029" max="1029" width="12.85546875" style="66" customWidth="1"/>
    <col min="1030" max="1282" width="9.140625" style="66"/>
    <col min="1283" max="1283" width="5.28515625" style="66" customWidth="1"/>
    <col min="1284" max="1284" width="92.5703125" style="66" customWidth="1"/>
    <col min="1285" max="1285" width="12.85546875" style="66" customWidth="1"/>
    <col min="1286" max="1538" width="9.140625" style="66"/>
    <col min="1539" max="1539" width="5.28515625" style="66" customWidth="1"/>
    <col min="1540" max="1540" width="92.5703125" style="66" customWidth="1"/>
    <col min="1541" max="1541" width="12.85546875" style="66" customWidth="1"/>
    <col min="1542" max="1794" width="9.140625" style="66"/>
    <col min="1795" max="1795" width="5.28515625" style="66" customWidth="1"/>
    <col min="1796" max="1796" width="92.5703125" style="66" customWidth="1"/>
    <col min="1797" max="1797" width="12.85546875" style="66" customWidth="1"/>
    <col min="1798" max="2050" width="9.140625" style="66"/>
    <col min="2051" max="2051" width="5.28515625" style="66" customWidth="1"/>
    <col min="2052" max="2052" width="92.5703125" style="66" customWidth="1"/>
    <col min="2053" max="2053" width="12.85546875" style="66" customWidth="1"/>
    <col min="2054" max="2306" width="9.140625" style="66"/>
    <col min="2307" max="2307" width="5.28515625" style="66" customWidth="1"/>
    <col min="2308" max="2308" width="92.5703125" style="66" customWidth="1"/>
    <col min="2309" max="2309" width="12.85546875" style="66" customWidth="1"/>
    <col min="2310" max="2562" width="9.140625" style="66"/>
    <col min="2563" max="2563" width="5.28515625" style="66" customWidth="1"/>
    <col min="2564" max="2564" width="92.5703125" style="66" customWidth="1"/>
    <col min="2565" max="2565" width="12.85546875" style="66" customWidth="1"/>
    <col min="2566" max="2818" width="9.140625" style="66"/>
    <col min="2819" max="2819" width="5.28515625" style="66" customWidth="1"/>
    <col min="2820" max="2820" width="92.5703125" style="66" customWidth="1"/>
    <col min="2821" max="2821" width="12.85546875" style="66" customWidth="1"/>
    <col min="2822" max="3074" width="9.140625" style="66"/>
    <col min="3075" max="3075" width="5.28515625" style="66" customWidth="1"/>
    <col min="3076" max="3076" width="92.5703125" style="66" customWidth="1"/>
    <col min="3077" max="3077" width="12.85546875" style="66" customWidth="1"/>
    <col min="3078" max="3330" width="9.140625" style="66"/>
    <col min="3331" max="3331" width="5.28515625" style="66" customWidth="1"/>
    <col min="3332" max="3332" width="92.5703125" style="66" customWidth="1"/>
    <col min="3333" max="3333" width="12.85546875" style="66" customWidth="1"/>
    <col min="3334" max="3586" width="9.140625" style="66"/>
    <col min="3587" max="3587" width="5.28515625" style="66" customWidth="1"/>
    <col min="3588" max="3588" width="92.5703125" style="66" customWidth="1"/>
    <col min="3589" max="3589" width="12.85546875" style="66" customWidth="1"/>
    <col min="3590" max="3842" width="9.140625" style="66"/>
    <col min="3843" max="3843" width="5.28515625" style="66" customWidth="1"/>
    <col min="3844" max="3844" width="92.5703125" style="66" customWidth="1"/>
    <col min="3845" max="3845" width="12.85546875" style="66" customWidth="1"/>
    <col min="3846" max="4098" width="9.140625" style="66"/>
    <col min="4099" max="4099" width="5.28515625" style="66" customWidth="1"/>
    <col min="4100" max="4100" width="92.5703125" style="66" customWidth="1"/>
    <col min="4101" max="4101" width="12.85546875" style="66" customWidth="1"/>
    <col min="4102" max="4354" width="9.140625" style="66"/>
    <col min="4355" max="4355" width="5.28515625" style="66" customWidth="1"/>
    <col min="4356" max="4356" width="92.5703125" style="66" customWidth="1"/>
    <col min="4357" max="4357" width="12.85546875" style="66" customWidth="1"/>
    <col min="4358" max="4610" width="9.140625" style="66"/>
    <col min="4611" max="4611" width="5.28515625" style="66" customWidth="1"/>
    <col min="4612" max="4612" width="92.5703125" style="66" customWidth="1"/>
    <col min="4613" max="4613" width="12.85546875" style="66" customWidth="1"/>
    <col min="4614" max="4866" width="9.140625" style="66"/>
    <col min="4867" max="4867" width="5.28515625" style="66" customWidth="1"/>
    <col min="4868" max="4868" width="92.5703125" style="66" customWidth="1"/>
    <col min="4869" max="4869" width="12.85546875" style="66" customWidth="1"/>
    <col min="4870" max="5122" width="9.140625" style="66"/>
    <col min="5123" max="5123" width="5.28515625" style="66" customWidth="1"/>
    <col min="5124" max="5124" width="92.5703125" style="66" customWidth="1"/>
    <col min="5125" max="5125" width="12.85546875" style="66" customWidth="1"/>
    <col min="5126" max="5378" width="9.140625" style="66"/>
    <col min="5379" max="5379" width="5.28515625" style="66" customWidth="1"/>
    <col min="5380" max="5380" width="92.5703125" style="66" customWidth="1"/>
    <col min="5381" max="5381" width="12.85546875" style="66" customWidth="1"/>
    <col min="5382" max="5634" width="9.140625" style="66"/>
    <col min="5635" max="5635" width="5.28515625" style="66" customWidth="1"/>
    <col min="5636" max="5636" width="92.5703125" style="66" customWidth="1"/>
    <col min="5637" max="5637" width="12.85546875" style="66" customWidth="1"/>
    <col min="5638" max="5890" width="9.140625" style="66"/>
    <col min="5891" max="5891" width="5.28515625" style="66" customWidth="1"/>
    <col min="5892" max="5892" width="92.5703125" style="66" customWidth="1"/>
    <col min="5893" max="5893" width="12.85546875" style="66" customWidth="1"/>
    <col min="5894" max="6146" width="9.140625" style="66"/>
    <col min="6147" max="6147" width="5.28515625" style="66" customWidth="1"/>
    <col min="6148" max="6148" width="92.5703125" style="66" customWidth="1"/>
    <col min="6149" max="6149" width="12.85546875" style="66" customWidth="1"/>
    <col min="6150" max="6402" width="9.140625" style="66"/>
    <col min="6403" max="6403" width="5.28515625" style="66" customWidth="1"/>
    <col min="6404" max="6404" width="92.5703125" style="66" customWidth="1"/>
    <col min="6405" max="6405" width="12.85546875" style="66" customWidth="1"/>
    <col min="6406" max="6658" width="9.140625" style="66"/>
    <col min="6659" max="6659" width="5.28515625" style="66" customWidth="1"/>
    <col min="6660" max="6660" width="92.5703125" style="66" customWidth="1"/>
    <col min="6661" max="6661" width="12.85546875" style="66" customWidth="1"/>
    <col min="6662" max="6914" width="9.140625" style="66"/>
    <col min="6915" max="6915" width="5.28515625" style="66" customWidth="1"/>
    <col min="6916" max="6916" width="92.5703125" style="66" customWidth="1"/>
    <col min="6917" max="6917" width="12.85546875" style="66" customWidth="1"/>
    <col min="6918" max="7170" width="9.140625" style="66"/>
    <col min="7171" max="7171" width="5.28515625" style="66" customWidth="1"/>
    <col min="7172" max="7172" width="92.5703125" style="66" customWidth="1"/>
    <col min="7173" max="7173" width="12.85546875" style="66" customWidth="1"/>
    <col min="7174" max="7426" width="9.140625" style="66"/>
    <col min="7427" max="7427" width="5.28515625" style="66" customWidth="1"/>
    <col min="7428" max="7428" width="92.5703125" style="66" customWidth="1"/>
    <col min="7429" max="7429" width="12.85546875" style="66" customWidth="1"/>
    <col min="7430" max="7682" width="9.140625" style="66"/>
    <col min="7683" max="7683" width="5.28515625" style="66" customWidth="1"/>
    <col min="7684" max="7684" width="92.5703125" style="66" customWidth="1"/>
    <col min="7685" max="7685" width="12.85546875" style="66" customWidth="1"/>
    <col min="7686" max="7938" width="9.140625" style="66"/>
    <col min="7939" max="7939" width="5.28515625" style="66" customWidth="1"/>
    <col min="7940" max="7940" width="92.5703125" style="66" customWidth="1"/>
    <col min="7941" max="7941" width="12.85546875" style="66" customWidth="1"/>
    <col min="7942" max="8194" width="9.140625" style="66"/>
    <col min="8195" max="8195" width="5.28515625" style="66" customWidth="1"/>
    <col min="8196" max="8196" width="92.5703125" style="66" customWidth="1"/>
    <col min="8197" max="8197" width="12.85546875" style="66" customWidth="1"/>
    <col min="8198" max="8450" width="9.140625" style="66"/>
    <col min="8451" max="8451" width="5.28515625" style="66" customWidth="1"/>
    <col min="8452" max="8452" width="92.5703125" style="66" customWidth="1"/>
    <col min="8453" max="8453" width="12.85546875" style="66" customWidth="1"/>
    <col min="8454" max="8706" width="9.140625" style="66"/>
    <col min="8707" max="8707" width="5.28515625" style="66" customWidth="1"/>
    <col min="8708" max="8708" width="92.5703125" style="66" customWidth="1"/>
    <col min="8709" max="8709" width="12.85546875" style="66" customWidth="1"/>
    <col min="8710" max="8962" width="9.140625" style="66"/>
    <col min="8963" max="8963" width="5.28515625" style="66" customWidth="1"/>
    <col min="8964" max="8964" width="92.5703125" style="66" customWidth="1"/>
    <col min="8965" max="8965" width="12.85546875" style="66" customWidth="1"/>
    <col min="8966" max="9218" width="9.140625" style="66"/>
    <col min="9219" max="9219" width="5.28515625" style="66" customWidth="1"/>
    <col min="9220" max="9220" width="92.5703125" style="66" customWidth="1"/>
    <col min="9221" max="9221" width="12.85546875" style="66" customWidth="1"/>
    <col min="9222" max="9474" width="9.140625" style="66"/>
    <col min="9475" max="9475" width="5.28515625" style="66" customWidth="1"/>
    <col min="9476" max="9476" width="92.5703125" style="66" customWidth="1"/>
    <col min="9477" max="9477" width="12.85546875" style="66" customWidth="1"/>
    <col min="9478" max="9730" width="9.140625" style="66"/>
    <col min="9731" max="9731" width="5.28515625" style="66" customWidth="1"/>
    <col min="9732" max="9732" width="92.5703125" style="66" customWidth="1"/>
    <col min="9733" max="9733" width="12.85546875" style="66" customWidth="1"/>
    <col min="9734" max="9986" width="9.140625" style="66"/>
    <col min="9987" max="9987" width="5.28515625" style="66" customWidth="1"/>
    <col min="9988" max="9988" width="92.5703125" style="66" customWidth="1"/>
    <col min="9989" max="9989" width="12.85546875" style="66" customWidth="1"/>
    <col min="9990" max="10242" width="9.140625" style="66"/>
    <col min="10243" max="10243" width="5.28515625" style="66" customWidth="1"/>
    <col min="10244" max="10244" width="92.5703125" style="66" customWidth="1"/>
    <col min="10245" max="10245" width="12.85546875" style="66" customWidth="1"/>
    <col min="10246" max="10498" width="9.140625" style="66"/>
    <col min="10499" max="10499" width="5.28515625" style="66" customWidth="1"/>
    <col min="10500" max="10500" width="92.5703125" style="66" customWidth="1"/>
    <col min="10501" max="10501" width="12.85546875" style="66" customWidth="1"/>
    <col min="10502" max="10754" width="9.140625" style="66"/>
    <col min="10755" max="10755" width="5.28515625" style="66" customWidth="1"/>
    <col min="10756" max="10756" width="92.5703125" style="66" customWidth="1"/>
    <col min="10757" max="10757" width="12.85546875" style="66" customWidth="1"/>
    <col min="10758" max="11010" width="9.140625" style="66"/>
    <col min="11011" max="11011" width="5.28515625" style="66" customWidth="1"/>
    <col min="11012" max="11012" width="92.5703125" style="66" customWidth="1"/>
    <col min="11013" max="11013" width="12.85546875" style="66" customWidth="1"/>
    <col min="11014" max="11266" width="9.140625" style="66"/>
    <col min="11267" max="11267" width="5.28515625" style="66" customWidth="1"/>
    <col min="11268" max="11268" width="92.5703125" style="66" customWidth="1"/>
    <col min="11269" max="11269" width="12.85546875" style="66" customWidth="1"/>
    <col min="11270" max="11522" width="9.140625" style="66"/>
    <col min="11523" max="11523" width="5.28515625" style="66" customWidth="1"/>
    <col min="11524" max="11524" width="92.5703125" style="66" customWidth="1"/>
    <col min="11525" max="11525" width="12.85546875" style="66" customWidth="1"/>
    <col min="11526" max="11778" width="9.140625" style="66"/>
    <col min="11779" max="11779" width="5.28515625" style="66" customWidth="1"/>
    <col min="11780" max="11780" width="92.5703125" style="66" customWidth="1"/>
    <col min="11781" max="11781" width="12.85546875" style="66" customWidth="1"/>
    <col min="11782" max="12034" width="9.140625" style="66"/>
    <col min="12035" max="12035" width="5.28515625" style="66" customWidth="1"/>
    <col min="12036" max="12036" width="92.5703125" style="66" customWidth="1"/>
    <col min="12037" max="12037" width="12.85546875" style="66" customWidth="1"/>
    <col min="12038" max="12290" width="9.140625" style="66"/>
    <col min="12291" max="12291" width="5.28515625" style="66" customWidth="1"/>
    <col min="12292" max="12292" width="92.5703125" style="66" customWidth="1"/>
    <col min="12293" max="12293" width="12.85546875" style="66" customWidth="1"/>
    <col min="12294" max="12546" width="9.140625" style="66"/>
    <col min="12547" max="12547" width="5.28515625" style="66" customWidth="1"/>
    <col min="12548" max="12548" width="92.5703125" style="66" customWidth="1"/>
    <col min="12549" max="12549" width="12.85546875" style="66" customWidth="1"/>
    <col min="12550" max="12802" width="9.140625" style="66"/>
    <col min="12803" max="12803" width="5.28515625" style="66" customWidth="1"/>
    <col min="12804" max="12804" width="92.5703125" style="66" customWidth="1"/>
    <col min="12805" max="12805" width="12.85546875" style="66" customWidth="1"/>
    <col min="12806" max="13058" width="9.140625" style="66"/>
    <col min="13059" max="13059" width="5.28515625" style="66" customWidth="1"/>
    <col min="13060" max="13060" width="92.5703125" style="66" customWidth="1"/>
    <col min="13061" max="13061" width="12.85546875" style="66" customWidth="1"/>
    <col min="13062" max="13314" width="9.140625" style="66"/>
    <col min="13315" max="13315" width="5.28515625" style="66" customWidth="1"/>
    <col min="13316" max="13316" width="92.5703125" style="66" customWidth="1"/>
    <col min="13317" max="13317" width="12.85546875" style="66" customWidth="1"/>
    <col min="13318" max="13570" width="9.140625" style="66"/>
    <col min="13571" max="13571" width="5.28515625" style="66" customWidth="1"/>
    <col min="13572" max="13572" width="92.5703125" style="66" customWidth="1"/>
    <col min="13573" max="13573" width="12.85546875" style="66" customWidth="1"/>
    <col min="13574" max="13826" width="9.140625" style="66"/>
    <col min="13827" max="13827" width="5.28515625" style="66" customWidth="1"/>
    <col min="13828" max="13828" width="92.5703125" style="66" customWidth="1"/>
    <col min="13829" max="13829" width="12.85546875" style="66" customWidth="1"/>
    <col min="13830" max="14082" width="9.140625" style="66"/>
    <col min="14083" max="14083" width="5.28515625" style="66" customWidth="1"/>
    <col min="14084" max="14084" width="92.5703125" style="66" customWidth="1"/>
    <col min="14085" max="14085" width="12.85546875" style="66" customWidth="1"/>
    <col min="14086" max="14338" width="9.140625" style="66"/>
    <col min="14339" max="14339" width="5.28515625" style="66" customWidth="1"/>
    <col min="14340" max="14340" width="92.5703125" style="66" customWidth="1"/>
    <col min="14341" max="14341" width="12.85546875" style="66" customWidth="1"/>
    <col min="14342" max="14594" width="9.140625" style="66"/>
    <col min="14595" max="14595" width="5.28515625" style="66" customWidth="1"/>
    <col min="14596" max="14596" width="92.5703125" style="66" customWidth="1"/>
    <col min="14597" max="14597" width="12.85546875" style="66" customWidth="1"/>
    <col min="14598" max="14850" width="9.140625" style="66"/>
    <col min="14851" max="14851" width="5.28515625" style="66" customWidth="1"/>
    <col min="14852" max="14852" width="92.5703125" style="66" customWidth="1"/>
    <col min="14853" max="14853" width="12.85546875" style="66" customWidth="1"/>
    <col min="14854" max="15106" width="9.140625" style="66"/>
    <col min="15107" max="15107" width="5.28515625" style="66" customWidth="1"/>
    <col min="15108" max="15108" width="92.5703125" style="66" customWidth="1"/>
    <col min="15109" max="15109" width="12.85546875" style="66" customWidth="1"/>
    <col min="15110" max="15362" width="9.140625" style="66"/>
    <col min="15363" max="15363" width="5.28515625" style="66" customWidth="1"/>
    <col min="15364" max="15364" width="92.5703125" style="66" customWidth="1"/>
    <col min="15365" max="15365" width="12.85546875" style="66" customWidth="1"/>
    <col min="15366" max="15618" width="9.140625" style="66"/>
    <col min="15619" max="15619" width="5.28515625" style="66" customWidth="1"/>
    <col min="15620" max="15620" width="92.5703125" style="66" customWidth="1"/>
    <col min="15621" max="15621" width="12.85546875" style="66" customWidth="1"/>
    <col min="15622" max="15874" width="9.140625" style="66"/>
    <col min="15875" max="15875" width="5.28515625" style="66" customWidth="1"/>
    <col min="15876" max="15876" width="92.5703125" style="66" customWidth="1"/>
    <col min="15877" max="15877" width="12.85546875" style="66" customWidth="1"/>
    <col min="15878" max="16130" width="9.140625" style="66"/>
    <col min="16131" max="16131" width="5.28515625" style="66" customWidth="1"/>
    <col min="16132" max="16132" width="92.5703125" style="66" customWidth="1"/>
    <col min="16133" max="16133" width="12.85546875" style="66" customWidth="1"/>
    <col min="16134" max="16384" width="9.140625" style="66"/>
  </cols>
  <sheetData>
    <row r="1" spans="1:14" ht="88.5" customHeight="1" thickBot="1" x14ac:dyDescent="0.25">
      <c r="A1" s="319"/>
      <c r="B1" s="319"/>
      <c r="C1" s="319"/>
      <c r="D1" s="319"/>
    </row>
    <row r="2" spans="1:14" ht="99" customHeight="1" x14ac:dyDescent="0.2">
      <c r="A2" s="115" t="s">
        <v>0</v>
      </c>
      <c r="B2" s="116" t="s">
        <v>1</v>
      </c>
      <c r="C2" s="116" t="s">
        <v>2</v>
      </c>
      <c r="D2" s="116" t="s">
        <v>3</v>
      </c>
      <c r="E2" s="117" t="s">
        <v>4</v>
      </c>
      <c r="F2" s="118" t="s">
        <v>5</v>
      </c>
      <c r="G2" s="117" t="s">
        <v>6</v>
      </c>
      <c r="H2" s="119" t="s">
        <v>68</v>
      </c>
      <c r="I2" s="119" t="s">
        <v>149</v>
      </c>
      <c r="J2" s="119" t="s">
        <v>231</v>
      </c>
      <c r="K2" s="119" t="s">
        <v>236</v>
      </c>
      <c r="L2" s="119" t="s">
        <v>326</v>
      </c>
      <c r="M2" s="119" t="s">
        <v>352</v>
      </c>
      <c r="N2" s="119" t="s">
        <v>5</v>
      </c>
    </row>
    <row r="3" spans="1:14" ht="28.5" customHeight="1" x14ac:dyDescent="0.25">
      <c r="A3" s="209">
        <v>52</v>
      </c>
      <c r="B3" s="210">
        <v>902</v>
      </c>
      <c r="C3" s="211" t="s">
        <v>9</v>
      </c>
      <c r="D3" s="209">
        <v>14</v>
      </c>
      <c r="E3" s="209">
        <v>7</v>
      </c>
      <c r="F3" s="212">
        <f>(E3-D3)/E3</f>
        <v>-1</v>
      </c>
      <c r="G3" s="213">
        <v>5</v>
      </c>
      <c r="H3" s="214">
        <v>4</v>
      </c>
      <c r="I3" s="214">
        <v>1</v>
      </c>
      <c r="J3" s="214">
        <v>6</v>
      </c>
      <c r="K3" s="214">
        <v>8</v>
      </c>
      <c r="L3" s="214">
        <v>9</v>
      </c>
      <c r="M3" s="214">
        <v>1</v>
      </c>
      <c r="N3" s="215">
        <f>(M3-L3)/M3</f>
        <v>-8</v>
      </c>
    </row>
    <row r="4" spans="1:14" ht="26.25" customHeight="1" x14ac:dyDescent="0.25">
      <c r="A4" s="209">
        <v>61</v>
      </c>
      <c r="B4" s="210">
        <v>4098</v>
      </c>
      <c r="C4" s="211" t="s">
        <v>66</v>
      </c>
      <c r="D4" s="209">
        <v>0</v>
      </c>
      <c r="E4" s="209">
        <v>0</v>
      </c>
      <c r="F4" s="212">
        <v>0</v>
      </c>
      <c r="G4" s="213">
        <v>1</v>
      </c>
      <c r="H4" s="214">
        <v>0</v>
      </c>
      <c r="I4" s="214">
        <v>0</v>
      </c>
      <c r="J4" s="214">
        <v>0</v>
      </c>
      <c r="K4" s="214">
        <v>0</v>
      </c>
      <c r="L4" s="214">
        <v>2</v>
      </c>
      <c r="M4" s="214">
        <v>1</v>
      </c>
      <c r="N4" s="215">
        <f>(M4-L4)/M4</f>
        <v>-1</v>
      </c>
    </row>
    <row r="5" spans="1:14" ht="25.5" x14ac:dyDescent="0.25">
      <c r="A5" s="209">
        <v>59</v>
      </c>
      <c r="B5" s="210">
        <v>3202</v>
      </c>
      <c r="C5" s="211" t="s">
        <v>32</v>
      </c>
      <c r="D5" s="209">
        <v>0</v>
      </c>
      <c r="E5" s="209">
        <v>0</v>
      </c>
      <c r="F5" s="212">
        <v>0</v>
      </c>
      <c r="G5" s="213">
        <v>0</v>
      </c>
      <c r="H5" s="214">
        <v>0</v>
      </c>
      <c r="I5" s="214">
        <v>0</v>
      </c>
      <c r="J5" s="214">
        <v>0</v>
      </c>
      <c r="K5" s="214">
        <v>0</v>
      </c>
      <c r="L5" s="214">
        <v>3</v>
      </c>
      <c r="M5" s="214">
        <v>2</v>
      </c>
      <c r="N5" s="215">
        <f>(M5-L5)/M5</f>
        <v>-0.5</v>
      </c>
    </row>
    <row r="6" spans="1:14" ht="25.5" x14ac:dyDescent="0.25">
      <c r="A6" s="209">
        <v>53</v>
      </c>
      <c r="B6" s="210">
        <v>3501</v>
      </c>
      <c r="C6" s="211" t="s">
        <v>59</v>
      </c>
      <c r="D6" s="209">
        <v>15</v>
      </c>
      <c r="E6" s="209">
        <v>12</v>
      </c>
      <c r="F6" s="212">
        <f>(E6-D6)/E6</f>
        <v>-0.25</v>
      </c>
      <c r="G6" s="213">
        <v>14</v>
      </c>
      <c r="H6" s="214">
        <v>3</v>
      </c>
      <c r="I6" s="214">
        <v>9</v>
      </c>
      <c r="J6" s="214">
        <v>2</v>
      </c>
      <c r="K6" s="214">
        <v>4</v>
      </c>
      <c r="L6" s="214">
        <v>6</v>
      </c>
      <c r="M6" s="214">
        <v>4</v>
      </c>
      <c r="N6" s="215">
        <f>(M6-L6)/M6</f>
        <v>-0.5</v>
      </c>
    </row>
    <row r="7" spans="1:14" ht="30" customHeight="1" x14ac:dyDescent="0.25">
      <c r="A7" s="209">
        <v>7</v>
      </c>
      <c r="B7" s="210">
        <v>502</v>
      </c>
      <c r="C7" s="211" t="s">
        <v>14</v>
      </c>
      <c r="D7" s="209">
        <v>0</v>
      </c>
      <c r="E7" s="209">
        <v>0</v>
      </c>
      <c r="F7" s="212">
        <v>0</v>
      </c>
      <c r="G7" s="213">
        <v>0</v>
      </c>
      <c r="H7" s="214">
        <v>0</v>
      </c>
      <c r="I7" s="214">
        <v>0</v>
      </c>
      <c r="J7" s="214">
        <v>0</v>
      </c>
      <c r="K7" s="214">
        <v>0</v>
      </c>
      <c r="L7" s="214">
        <v>0</v>
      </c>
      <c r="M7" s="214">
        <v>0</v>
      </c>
      <c r="N7" s="215">
        <v>0</v>
      </c>
    </row>
    <row r="8" spans="1:14" ht="27.75" customHeight="1" x14ac:dyDescent="0.25">
      <c r="A8" s="209">
        <v>8</v>
      </c>
      <c r="B8" s="210">
        <v>602</v>
      </c>
      <c r="C8" s="211" t="s">
        <v>15</v>
      </c>
      <c r="D8" s="209">
        <v>0</v>
      </c>
      <c r="E8" s="209">
        <v>2</v>
      </c>
      <c r="F8" s="212">
        <f>(E8-D8)/E8</f>
        <v>1</v>
      </c>
      <c r="G8" s="213">
        <v>0</v>
      </c>
      <c r="H8" s="214">
        <v>0</v>
      </c>
      <c r="I8" s="214">
        <v>0</v>
      </c>
      <c r="J8" s="214">
        <v>0</v>
      </c>
      <c r="K8" s="214">
        <v>0</v>
      </c>
      <c r="L8" s="214">
        <v>0</v>
      </c>
      <c r="M8" s="214">
        <v>0</v>
      </c>
      <c r="N8" s="215">
        <v>0</v>
      </c>
    </row>
    <row r="9" spans="1:14" ht="25.5" x14ac:dyDescent="0.25">
      <c r="A9" s="209">
        <v>10</v>
      </c>
      <c r="B9" s="210">
        <v>1002</v>
      </c>
      <c r="C9" s="211" t="s">
        <v>17</v>
      </c>
      <c r="D9" s="209">
        <v>0</v>
      </c>
      <c r="E9" s="209">
        <v>0</v>
      </c>
      <c r="F9" s="212">
        <v>0</v>
      </c>
      <c r="G9" s="213">
        <v>0</v>
      </c>
      <c r="H9" s="214">
        <v>0</v>
      </c>
      <c r="I9" s="214">
        <v>0</v>
      </c>
      <c r="J9" s="214">
        <v>0</v>
      </c>
      <c r="K9" s="214">
        <v>0</v>
      </c>
      <c r="L9" s="214">
        <v>0</v>
      </c>
      <c r="M9" s="214">
        <v>0</v>
      </c>
      <c r="N9" s="215">
        <v>0</v>
      </c>
    </row>
    <row r="10" spans="1:14" ht="38.25" x14ac:dyDescent="0.25">
      <c r="A10" s="209">
        <v>55</v>
      </c>
      <c r="B10" s="210">
        <v>1102</v>
      </c>
      <c r="C10" s="211" t="s">
        <v>61</v>
      </c>
      <c r="D10" s="209">
        <v>0</v>
      </c>
      <c r="E10" s="209">
        <v>0</v>
      </c>
      <c r="F10" s="212">
        <v>0</v>
      </c>
      <c r="G10" s="213">
        <v>1</v>
      </c>
      <c r="H10" s="214">
        <v>0</v>
      </c>
      <c r="I10" s="214">
        <v>1</v>
      </c>
      <c r="J10" s="214">
        <v>0</v>
      </c>
      <c r="K10" s="214">
        <v>0</v>
      </c>
      <c r="L10" s="214">
        <v>2</v>
      </c>
      <c r="M10" s="214">
        <v>0</v>
      </c>
      <c r="N10" s="215">
        <v>0</v>
      </c>
    </row>
    <row r="11" spans="1:14" ht="25.5" x14ac:dyDescent="0.25">
      <c r="A11" s="209">
        <v>11</v>
      </c>
      <c r="B11" s="210">
        <v>1202</v>
      </c>
      <c r="C11" s="211" t="s">
        <v>18</v>
      </c>
      <c r="D11" s="209">
        <v>0</v>
      </c>
      <c r="E11" s="209">
        <v>1</v>
      </c>
      <c r="F11" s="212">
        <f>(E11-D11)/E11</f>
        <v>1</v>
      </c>
      <c r="G11" s="213">
        <v>0</v>
      </c>
      <c r="H11" s="214">
        <v>0</v>
      </c>
      <c r="I11" s="214">
        <v>0</v>
      </c>
      <c r="J11" s="214">
        <v>0</v>
      </c>
      <c r="K11" s="214">
        <v>0</v>
      </c>
      <c r="L11" s="214">
        <v>0</v>
      </c>
      <c r="M11" s="214">
        <v>0</v>
      </c>
      <c r="N11" s="215">
        <v>0</v>
      </c>
    </row>
    <row r="12" spans="1:14" ht="38.25" x14ac:dyDescent="0.25">
      <c r="A12" s="209">
        <v>12</v>
      </c>
      <c r="B12" s="210">
        <v>1302</v>
      </c>
      <c r="C12" s="211" t="s">
        <v>19</v>
      </c>
      <c r="D12" s="209">
        <v>0</v>
      </c>
      <c r="E12" s="209">
        <v>0</v>
      </c>
      <c r="F12" s="212">
        <v>0</v>
      </c>
      <c r="G12" s="213">
        <v>0</v>
      </c>
      <c r="H12" s="214">
        <v>0</v>
      </c>
      <c r="I12" s="214">
        <v>3</v>
      </c>
      <c r="J12" s="214">
        <v>0</v>
      </c>
      <c r="K12" s="214">
        <v>0</v>
      </c>
      <c r="L12" s="214">
        <v>0</v>
      </c>
      <c r="M12" s="214">
        <v>0</v>
      </c>
      <c r="N12" s="215">
        <v>0</v>
      </c>
    </row>
    <row r="13" spans="1:14" ht="25.5" customHeight="1" x14ac:dyDescent="0.25">
      <c r="A13" s="209">
        <v>13</v>
      </c>
      <c r="B13" s="210">
        <v>1402</v>
      </c>
      <c r="C13" s="211" t="s">
        <v>20</v>
      </c>
      <c r="D13" s="209">
        <v>0</v>
      </c>
      <c r="E13" s="209">
        <v>0</v>
      </c>
      <c r="F13" s="212">
        <v>0</v>
      </c>
      <c r="G13" s="213">
        <v>0</v>
      </c>
      <c r="H13" s="214">
        <v>0</v>
      </c>
      <c r="I13" s="214">
        <v>0</v>
      </c>
      <c r="J13" s="214">
        <v>0</v>
      </c>
      <c r="K13" s="214">
        <v>1</v>
      </c>
      <c r="L13" s="214">
        <v>1</v>
      </c>
      <c r="M13" s="214">
        <v>0</v>
      </c>
      <c r="N13" s="215">
        <v>0</v>
      </c>
    </row>
    <row r="14" spans="1:14" ht="25.5" x14ac:dyDescent="0.25">
      <c r="A14" s="209">
        <v>56</v>
      </c>
      <c r="B14" s="210">
        <v>1502</v>
      </c>
      <c r="C14" s="211" t="s">
        <v>21</v>
      </c>
      <c r="D14" s="209">
        <v>2</v>
      </c>
      <c r="E14" s="209">
        <v>2</v>
      </c>
      <c r="F14" s="212">
        <f>(E14-D14)/E14</f>
        <v>0</v>
      </c>
      <c r="G14" s="213">
        <v>0</v>
      </c>
      <c r="H14" s="214">
        <v>0</v>
      </c>
      <c r="I14" s="214">
        <v>0</v>
      </c>
      <c r="J14" s="214">
        <v>0</v>
      </c>
      <c r="K14" s="214">
        <v>0</v>
      </c>
      <c r="L14" s="214">
        <v>1</v>
      </c>
      <c r="M14" s="214">
        <v>0</v>
      </c>
      <c r="N14" s="215">
        <v>0</v>
      </c>
    </row>
    <row r="15" spans="1:14" ht="30" customHeight="1" x14ac:dyDescent="0.25">
      <c r="A15" s="209">
        <v>15</v>
      </c>
      <c r="B15" s="210">
        <v>1702</v>
      </c>
      <c r="C15" s="211" t="s">
        <v>23</v>
      </c>
      <c r="D15" s="209">
        <v>2</v>
      </c>
      <c r="E15" s="209">
        <v>1</v>
      </c>
      <c r="F15" s="212">
        <f>(E15-D15)/E15</f>
        <v>-1</v>
      </c>
      <c r="G15" s="213">
        <v>0</v>
      </c>
      <c r="H15" s="214">
        <v>0</v>
      </c>
      <c r="I15" s="214">
        <v>0</v>
      </c>
      <c r="J15" s="214">
        <v>0</v>
      </c>
      <c r="K15" s="214">
        <v>0</v>
      </c>
      <c r="L15" s="214">
        <v>0</v>
      </c>
      <c r="M15" s="214">
        <v>0</v>
      </c>
      <c r="N15" s="215">
        <v>0</v>
      </c>
    </row>
    <row r="16" spans="1:14" ht="26.25" customHeight="1" x14ac:dyDescent="0.25">
      <c r="A16" s="209">
        <v>17</v>
      </c>
      <c r="B16" s="210">
        <v>1902</v>
      </c>
      <c r="C16" s="211" t="s">
        <v>24</v>
      </c>
      <c r="D16" s="209">
        <v>0</v>
      </c>
      <c r="E16" s="209">
        <v>0</v>
      </c>
      <c r="F16" s="212">
        <v>0</v>
      </c>
      <c r="G16" s="213">
        <v>0</v>
      </c>
      <c r="H16" s="214">
        <v>0</v>
      </c>
      <c r="I16" s="214">
        <v>0</v>
      </c>
      <c r="J16" s="214">
        <v>0</v>
      </c>
      <c r="K16" s="214">
        <v>0</v>
      </c>
      <c r="L16" s="214">
        <v>0</v>
      </c>
      <c r="M16" s="214">
        <v>0</v>
      </c>
      <c r="N16" s="215">
        <v>0</v>
      </c>
    </row>
    <row r="17" spans="1:14" ht="28.5" customHeight="1" x14ac:dyDescent="0.25">
      <c r="A17" s="209">
        <v>18</v>
      </c>
      <c r="B17" s="210">
        <v>2002</v>
      </c>
      <c r="C17" s="211" t="s">
        <v>25</v>
      </c>
      <c r="D17" s="209">
        <v>0</v>
      </c>
      <c r="E17" s="209">
        <v>0</v>
      </c>
      <c r="F17" s="212">
        <v>0</v>
      </c>
      <c r="G17" s="213">
        <v>0</v>
      </c>
      <c r="H17" s="214">
        <v>0</v>
      </c>
      <c r="I17" s="214">
        <v>0</v>
      </c>
      <c r="J17" s="214">
        <v>0</v>
      </c>
      <c r="K17" s="214">
        <v>0</v>
      </c>
      <c r="L17" s="214">
        <v>0</v>
      </c>
      <c r="M17" s="214">
        <v>0</v>
      </c>
      <c r="N17" s="215">
        <v>0</v>
      </c>
    </row>
    <row r="18" spans="1:14" ht="38.25" x14ac:dyDescent="0.25">
      <c r="A18" s="209">
        <v>20</v>
      </c>
      <c r="B18" s="210">
        <v>2202</v>
      </c>
      <c r="C18" s="211" t="s">
        <v>27</v>
      </c>
      <c r="D18" s="209">
        <v>0</v>
      </c>
      <c r="E18" s="209">
        <v>0</v>
      </c>
      <c r="F18" s="212">
        <v>0</v>
      </c>
      <c r="G18" s="213">
        <v>0</v>
      </c>
      <c r="H18" s="214">
        <v>0</v>
      </c>
      <c r="I18" s="214">
        <v>0</v>
      </c>
      <c r="J18" s="214">
        <v>0</v>
      </c>
      <c r="K18" s="214">
        <v>0</v>
      </c>
      <c r="L18" s="214">
        <v>0</v>
      </c>
      <c r="M18" s="214">
        <v>0</v>
      </c>
      <c r="N18" s="215">
        <v>0</v>
      </c>
    </row>
    <row r="19" spans="1:14" ht="28.5" customHeight="1" x14ac:dyDescent="0.25">
      <c r="A19" s="209">
        <v>58</v>
      </c>
      <c r="B19" s="210">
        <v>2502</v>
      </c>
      <c r="C19" s="211" t="s">
        <v>29</v>
      </c>
      <c r="D19" s="209">
        <v>0</v>
      </c>
      <c r="E19" s="209">
        <v>0</v>
      </c>
      <c r="F19" s="212">
        <v>0</v>
      </c>
      <c r="G19" s="213">
        <v>0</v>
      </c>
      <c r="H19" s="214">
        <v>0</v>
      </c>
      <c r="I19" s="214">
        <v>0</v>
      </c>
      <c r="J19" s="214">
        <v>0</v>
      </c>
      <c r="K19" s="214">
        <v>0</v>
      </c>
      <c r="L19" s="214">
        <v>1</v>
      </c>
      <c r="M19" s="214">
        <v>0</v>
      </c>
      <c r="N19" s="215">
        <v>0</v>
      </c>
    </row>
    <row r="20" spans="1:14" ht="26.25" customHeight="1" x14ac:dyDescent="0.25">
      <c r="A20" s="209">
        <v>22</v>
      </c>
      <c r="B20" s="210">
        <v>2602</v>
      </c>
      <c r="C20" s="211" t="s">
        <v>30</v>
      </c>
      <c r="D20" s="209">
        <v>0</v>
      </c>
      <c r="E20" s="209">
        <v>2</v>
      </c>
      <c r="F20" s="212">
        <f>(E20-D20)/E20</f>
        <v>1</v>
      </c>
      <c r="G20" s="213">
        <v>0</v>
      </c>
      <c r="H20" s="214">
        <v>1</v>
      </c>
      <c r="I20" s="214">
        <v>0</v>
      </c>
      <c r="J20" s="214">
        <v>1</v>
      </c>
      <c r="K20" s="214">
        <v>0</v>
      </c>
      <c r="L20" s="214">
        <v>0</v>
      </c>
      <c r="M20" s="214">
        <v>0</v>
      </c>
      <c r="N20" s="215">
        <v>0</v>
      </c>
    </row>
    <row r="21" spans="1:14" ht="27.75" customHeight="1" x14ac:dyDescent="0.25">
      <c r="A21" s="209">
        <v>24</v>
      </c>
      <c r="B21" s="210">
        <v>3002</v>
      </c>
      <c r="C21" s="211" t="s">
        <v>31</v>
      </c>
      <c r="D21" s="209">
        <v>0</v>
      </c>
      <c r="E21" s="209">
        <v>0</v>
      </c>
      <c r="F21" s="212">
        <v>0</v>
      </c>
      <c r="G21" s="213">
        <v>0</v>
      </c>
      <c r="H21" s="214">
        <v>0</v>
      </c>
      <c r="I21" s="214">
        <v>0</v>
      </c>
      <c r="J21" s="214">
        <v>0</v>
      </c>
      <c r="K21" s="214">
        <v>0</v>
      </c>
      <c r="L21" s="214">
        <v>0</v>
      </c>
      <c r="M21" s="214">
        <v>0</v>
      </c>
      <c r="N21" s="215">
        <v>0</v>
      </c>
    </row>
    <row r="22" spans="1:14" ht="38.25" x14ac:dyDescent="0.25">
      <c r="A22" s="209">
        <v>25</v>
      </c>
      <c r="B22" s="210">
        <v>3102</v>
      </c>
      <c r="C22" s="211" t="s">
        <v>7</v>
      </c>
      <c r="D22" s="209">
        <v>2</v>
      </c>
      <c r="E22" s="209">
        <v>6</v>
      </c>
      <c r="F22" s="212">
        <f>(E22-D22)/E22</f>
        <v>0.66666666666666663</v>
      </c>
      <c r="G22" s="213">
        <v>1</v>
      </c>
      <c r="H22" s="214">
        <v>0</v>
      </c>
      <c r="I22" s="214">
        <v>0</v>
      </c>
      <c r="J22" s="214">
        <v>0</v>
      </c>
      <c r="K22" s="214">
        <v>0</v>
      </c>
      <c r="L22" s="214">
        <v>0</v>
      </c>
      <c r="M22" s="214">
        <v>0</v>
      </c>
      <c r="N22" s="215">
        <v>0</v>
      </c>
    </row>
    <row r="23" spans="1:14" ht="25.5" x14ac:dyDescent="0.25">
      <c r="A23" s="209">
        <v>26</v>
      </c>
      <c r="B23" s="210">
        <v>3302</v>
      </c>
      <c r="C23" s="211" t="s">
        <v>33</v>
      </c>
      <c r="D23" s="209">
        <v>0</v>
      </c>
      <c r="E23" s="209">
        <v>0</v>
      </c>
      <c r="F23" s="212">
        <v>0</v>
      </c>
      <c r="G23" s="213">
        <v>0</v>
      </c>
      <c r="H23" s="214">
        <v>0</v>
      </c>
      <c r="I23" s="214">
        <v>0</v>
      </c>
      <c r="J23" s="214">
        <v>0</v>
      </c>
      <c r="K23" s="214">
        <v>0</v>
      </c>
      <c r="L23" s="214">
        <v>0</v>
      </c>
      <c r="M23" s="214">
        <v>0</v>
      </c>
      <c r="N23" s="215">
        <v>0</v>
      </c>
    </row>
    <row r="24" spans="1:14" ht="25.5" x14ac:dyDescent="0.25">
      <c r="A24" s="209">
        <v>27</v>
      </c>
      <c r="B24" s="210">
        <v>3408</v>
      </c>
      <c r="C24" s="211" t="s">
        <v>34</v>
      </c>
      <c r="D24" s="209">
        <v>0</v>
      </c>
      <c r="E24" s="209">
        <v>0</v>
      </c>
      <c r="F24" s="212">
        <v>0</v>
      </c>
      <c r="G24" s="213">
        <v>0</v>
      </c>
      <c r="H24" s="214">
        <v>0</v>
      </c>
      <c r="I24" s="214">
        <v>0</v>
      </c>
      <c r="J24" s="214">
        <v>0</v>
      </c>
      <c r="K24" s="214">
        <v>0</v>
      </c>
      <c r="L24" s="214">
        <v>0</v>
      </c>
      <c r="M24" s="214">
        <v>0</v>
      </c>
      <c r="N24" s="215">
        <v>0</v>
      </c>
    </row>
    <row r="25" spans="1:14" ht="29.25" customHeight="1" x14ac:dyDescent="0.25">
      <c r="A25" s="209">
        <v>29</v>
      </c>
      <c r="B25" s="210">
        <v>3414</v>
      </c>
      <c r="C25" s="211" t="s">
        <v>64</v>
      </c>
      <c r="D25" s="209">
        <v>1</v>
      </c>
      <c r="E25" s="209">
        <v>0</v>
      </c>
      <c r="F25" s="212">
        <v>0</v>
      </c>
      <c r="G25" s="213">
        <v>2</v>
      </c>
      <c r="H25" s="214">
        <v>1</v>
      </c>
      <c r="I25" s="214">
        <v>1</v>
      </c>
      <c r="J25" s="214">
        <v>1</v>
      </c>
      <c r="K25" s="214">
        <v>1</v>
      </c>
      <c r="L25" s="214">
        <v>1</v>
      </c>
      <c r="M25" s="214">
        <v>0</v>
      </c>
      <c r="N25" s="215">
        <v>0</v>
      </c>
    </row>
    <row r="26" spans="1:14" ht="25.5" x14ac:dyDescent="0.25">
      <c r="A26" s="209">
        <v>30</v>
      </c>
      <c r="B26" s="210">
        <v>3415</v>
      </c>
      <c r="C26" s="211" t="s">
        <v>36</v>
      </c>
      <c r="D26" s="209">
        <v>0</v>
      </c>
      <c r="E26" s="209">
        <v>0</v>
      </c>
      <c r="F26" s="212">
        <v>0</v>
      </c>
      <c r="G26" s="213">
        <v>0</v>
      </c>
      <c r="H26" s="214">
        <v>0</v>
      </c>
      <c r="I26" s="214">
        <v>0</v>
      </c>
      <c r="J26" s="214">
        <v>0</v>
      </c>
      <c r="K26" s="214">
        <v>0</v>
      </c>
      <c r="L26" s="214">
        <v>0</v>
      </c>
      <c r="M26" s="214">
        <v>0</v>
      </c>
      <c r="N26" s="215">
        <v>0</v>
      </c>
    </row>
    <row r="27" spans="1:14" ht="31.5" x14ac:dyDescent="0.25">
      <c r="A27" s="209">
        <v>31</v>
      </c>
      <c r="B27" s="54">
        <v>3419</v>
      </c>
      <c r="C27" s="50" t="s">
        <v>84</v>
      </c>
      <c r="D27" s="209"/>
      <c r="E27" s="209"/>
      <c r="F27" s="212"/>
      <c r="G27" s="213"/>
      <c r="H27" s="214"/>
      <c r="I27" s="214"/>
      <c r="J27" s="214">
        <v>0</v>
      </c>
      <c r="K27" s="214">
        <v>0</v>
      </c>
      <c r="L27" s="214">
        <v>0</v>
      </c>
      <c r="M27" s="214">
        <v>0</v>
      </c>
      <c r="N27" s="215">
        <v>0</v>
      </c>
    </row>
    <row r="28" spans="1:14" ht="25.5" x14ac:dyDescent="0.25">
      <c r="A28" s="209">
        <v>32</v>
      </c>
      <c r="B28" s="210">
        <v>3422</v>
      </c>
      <c r="C28" s="211" t="s">
        <v>37</v>
      </c>
      <c r="D28" s="209">
        <v>0</v>
      </c>
      <c r="E28" s="209">
        <v>0</v>
      </c>
      <c r="F28" s="212">
        <v>0</v>
      </c>
      <c r="G28" s="213">
        <v>0</v>
      </c>
      <c r="H28" s="214">
        <v>0</v>
      </c>
      <c r="I28" s="214">
        <v>0</v>
      </c>
      <c r="J28" s="214">
        <v>0</v>
      </c>
      <c r="K28" s="214">
        <v>0</v>
      </c>
      <c r="L28" s="214">
        <v>0</v>
      </c>
      <c r="M28" s="214">
        <v>0</v>
      </c>
      <c r="N28" s="215">
        <v>0</v>
      </c>
    </row>
    <row r="29" spans="1:14" ht="24.75" customHeight="1" x14ac:dyDescent="0.25">
      <c r="A29" s="209">
        <v>33</v>
      </c>
      <c r="B29" s="210">
        <v>4003</v>
      </c>
      <c r="C29" s="211" t="s">
        <v>65</v>
      </c>
      <c r="D29" s="209">
        <v>0</v>
      </c>
      <c r="E29" s="209">
        <v>0</v>
      </c>
      <c r="F29" s="212">
        <v>0</v>
      </c>
      <c r="G29" s="213">
        <v>1</v>
      </c>
      <c r="H29" s="214">
        <v>0</v>
      </c>
      <c r="I29" s="214">
        <v>0</v>
      </c>
      <c r="J29" s="214">
        <v>0</v>
      </c>
      <c r="K29" s="214">
        <v>0</v>
      </c>
      <c r="L29" s="214">
        <v>0</v>
      </c>
      <c r="M29" s="214">
        <v>0</v>
      </c>
      <c r="N29" s="215">
        <v>0</v>
      </c>
    </row>
    <row r="30" spans="1:14" ht="38.25" x14ac:dyDescent="0.25">
      <c r="A30" s="209">
        <v>60</v>
      </c>
      <c r="B30" s="210">
        <v>4021</v>
      </c>
      <c r="C30" s="211" t="s">
        <v>38</v>
      </c>
      <c r="D30" s="209">
        <v>0</v>
      </c>
      <c r="E30" s="209">
        <v>0</v>
      </c>
      <c r="F30" s="212">
        <v>0</v>
      </c>
      <c r="G30" s="213">
        <v>0</v>
      </c>
      <c r="H30" s="214">
        <v>0</v>
      </c>
      <c r="I30" s="214">
        <v>0</v>
      </c>
      <c r="J30" s="214">
        <v>0</v>
      </c>
      <c r="K30" s="214">
        <v>0</v>
      </c>
      <c r="L30" s="214">
        <v>1</v>
      </c>
      <c r="M30" s="214">
        <v>0</v>
      </c>
      <c r="N30" s="215">
        <v>0</v>
      </c>
    </row>
    <row r="31" spans="1:14" ht="29.25" customHeight="1" x14ac:dyDescent="0.25">
      <c r="A31" s="209">
        <v>34</v>
      </c>
      <c r="B31" s="210">
        <v>4026</v>
      </c>
      <c r="C31" s="211" t="s">
        <v>39</v>
      </c>
      <c r="D31" s="209">
        <v>0</v>
      </c>
      <c r="E31" s="209">
        <v>0</v>
      </c>
      <c r="F31" s="212">
        <v>0</v>
      </c>
      <c r="G31" s="213">
        <v>0</v>
      </c>
      <c r="H31" s="214">
        <v>0</v>
      </c>
      <c r="I31" s="214">
        <v>0</v>
      </c>
      <c r="J31" s="214">
        <v>0</v>
      </c>
      <c r="K31" s="214">
        <v>0</v>
      </c>
      <c r="L31" s="214">
        <v>0</v>
      </c>
      <c r="M31" s="214">
        <v>0</v>
      </c>
      <c r="N31" s="215">
        <v>0</v>
      </c>
    </row>
    <row r="32" spans="1:14" ht="38.25" x14ac:dyDescent="0.25">
      <c r="A32" s="209">
        <v>35</v>
      </c>
      <c r="B32" s="210">
        <v>4043</v>
      </c>
      <c r="C32" s="211" t="s">
        <v>40</v>
      </c>
      <c r="D32" s="209">
        <v>0</v>
      </c>
      <c r="E32" s="209">
        <v>0</v>
      </c>
      <c r="F32" s="212">
        <v>0</v>
      </c>
      <c r="G32" s="213">
        <v>0</v>
      </c>
      <c r="H32" s="214">
        <v>0</v>
      </c>
      <c r="I32" s="214">
        <v>1</v>
      </c>
      <c r="J32" s="214">
        <v>0</v>
      </c>
      <c r="K32" s="214">
        <v>0</v>
      </c>
      <c r="L32" s="214">
        <v>0</v>
      </c>
      <c r="M32" s="214">
        <v>0</v>
      </c>
      <c r="N32" s="215">
        <v>0</v>
      </c>
    </row>
    <row r="33" spans="1:14" ht="25.5" x14ac:dyDescent="0.25">
      <c r="A33" s="209">
        <v>36</v>
      </c>
      <c r="B33" s="210">
        <v>4099</v>
      </c>
      <c r="C33" s="211" t="s">
        <v>41</v>
      </c>
      <c r="D33" s="209">
        <v>0</v>
      </c>
      <c r="E33" s="209">
        <v>0</v>
      </c>
      <c r="F33" s="212">
        <v>0</v>
      </c>
      <c r="G33" s="213">
        <v>0</v>
      </c>
      <c r="H33" s="214">
        <v>0</v>
      </c>
      <c r="I33" s="214">
        <v>0</v>
      </c>
      <c r="J33" s="214">
        <v>0</v>
      </c>
      <c r="K33" s="214">
        <v>0</v>
      </c>
      <c r="L33" s="214">
        <v>0</v>
      </c>
      <c r="M33" s="214">
        <v>0</v>
      </c>
      <c r="N33" s="215">
        <v>0</v>
      </c>
    </row>
    <row r="34" spans="1:14" ht="28.5" customHeight="1" x14ac:dyDescent="0.25">
      <c r="A34" s="209">
        <v>37</v>
      </c>
      <c r="B34" s="210">
        <v>5201</v>
      </c>
      <c r="C34" s="211" t="s">
        <v>43</v>
      </c>
      <c r="D34" s="209">
        <v>0</v>
      </c>
      <c r="E34" s="209">
        <v>0</v>
      </c>
      <c r="F34" s="212">
        <v>0</v>
      </c>
      <c r="G34" s="213">
        <v>0</v>
      </c>
      <c r="H34" s="214">
        <v>0</v>
      </c>
      <c r="I34" s="214">
        <v>0</v>
      </c>
      <c r="J34" s="214">
        <v>0</v>
      </c>
      <c r="K34" s="214">
        <v>0</v>
      </c>
      <c r="L34" s="214">
        <v>0</v>
      </c>
      <c r="M34" s="214">
        <v>0</v>
      </c>
      <c r="N34" s="215">
        <v>0</v>
      </c>
    </row>
    <row r="35" spans="1:14" ht="28.5" customHeight="1" x14ac:dyDescent="0.25">
      <c r="A35" s="209">
        <v>38</v>
      </c>
      <c r="B35" s="210">
        <v>5202</v>
      </c>
      <c r="C35" s="211" t="s">
        <v>44</v>
      </c>
      <c r="D35" s="209">
        <v>0</v>
      </c>
      <c r="E35" s="209">
        <v>0</v>
      </c>
      <c r="F35" s="212">
        <v>0</v>
      </c>
      <c r="G35" s="213">
        <v>0</v>
      </c>
      <c r="H35" s="214">
        <v>0</v>
      </c>
      <c r="I35" s="214">
        <v>0</v>
      </c>
      <c r="J35" s="214">
        <v>0</v>
      </c>
      <c r="K35" s="214">
        <v>0</v>
      </c>
      <c r="L35" s="214">
        <v>0</v>
      </c>
      <c r="M35" s="214">
        <v>0</v>
      </c>
      <c r="N35" s="215">
        <v>0</v>
      </c>
    </row>
    <row r="36" spans="1:14" ht="38.25" x14ac:dyDescent="0.25">
      <c r="A36" s="209">
        <v>39</v>
      </c>
      <c r="B36" s="210">
        <v>5207</v>
      </c>
      <c r="C36" s="211" t="s">
        <v>45</v>
      </c>
      <c r="D36" s="209">
        <v>0</v>
      </c>
      <c r="E36" s="209">
        <v>0</v>
      </c>
      <c r="F36" s="212">
        <v>0</v>
      </c>
      <c r="G36" s="213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0</v>
      </c>
      <c r="M36" s="214">
        <v>0</v>
      </c>
      <c r="N36" s="215">
        <v>0</v>
      </c>
    </row>
    <row r="37" spans="1:14" ht="25.5" x14ac:dyDescent="0.25">
      <c r="A37" s="209">
        <v>62</v>
      </c>
      <c r="B37" s="210">
        <v>5401</v>
      </c>
      <c r="C37" s="211" t="s">
        <v>11</v>
      </c>
      <c r="D37" s="209">
        <v>18</v>
      </c>
      <c r="E37" s="209">
        <v>5</v>
      </c>
      <c r="F37" s="212">
        <f>(E37-D37)/E37</f>
        <v>-2.6</v>
      </c>
      <c r="G37" s="213">
        <v>4</v>
      </c>
      <c r="H37" s="214">
        <v>0</v>
      </c>
      <c r="I37" s="214">
        <v>0</v>
      </c>
      <c r="J37" s="214">
        <v>0</v>
      </c>
      <c r="K37" s="214">
        <v>0</v>
      </c>
      <c r="L37" s="214">
        <v>5</v>
      </c>
      <c r="M37" s="214">
        <v>0</v>
      </c>
      <c r="N37" s="215">
        <v>0</v>
      </c>
    </row>
    <row r="38" spans="1:14" ht="27" customHeight="1" x14ac:dyDescent="0.25">
      <c r="A38" s="209">
        <v>40</v>
      </c>
      <c r="B38" s="210">
        <v>5501</v>
      </c>
      <c r="C38" s="211" t="s">
        <v>47</v>
      </c>
      <c r="D38" s="209">
        <v>0</v>
      </c>
      <c r="E38" s="209">
        <v>0</v>
      </c>
      <c r="F38" s="212">
        <v>0</v>
      </c>
      <c r="G38" s="213">
        <v>0</v>
      </c>
      <c r="H38" s="214">
        <v>0</v>
      </c>
      <c r="I38" s="214">
        <v>0</v>
      </c>
      <c r="J38" s="214">
        <v>0</v>
      </c>
      <c r="K38" s="214">
        <v>6</v>
      </c>
      <c r="L38" s="214">
        <v>0</v>
      </c>
      <c r="M38" s="214">
        <v>0</v>
      </c>
      <c r="N38" s="215">
        <v>0</v>
      </c>
    </row>
    <row r="39" spans="1:14" ht="38.25" x14ac:dyDescent="0.25">
      <c r="A39" s="209">
        <v>41</v>
      </c>
      <c r="B39" s="210">
        <v>5702</v>
      </c>
      <c r="C39" s="211" t="s">
        <v>49</v>
      </c>
      <c r="D39" s="209">
        <v>2</v>
      </c>
      <c r="E39" s="209">
        <v>2</v>
      </c>
      <c r="F39" s="212">
        <f>(E39-D39)/E39</f>
        <v>0</v>
      </c>
      <c r="G39" s="213">
        <v>2</v>
      </c>
      <c r="H39" s="214">
        <v>0</v>
      </c>
      <c r="I39" s="214">
        <v>0</v>
      </c>
      <c r="J39" s="214">
        <v>0</v>
      </c>
      <c r="K39" s="214">
        <v>0</v>
      </c>
      <c r="L39" s="214">
        <v>0</v>
      </c>
      <c r="M39" s="214">
        <v>0</v>
      </c>
      <c r="N39" s="215">
        <v>0</v>
      </c>
    </row>
    <row r="40" spans="1:14" ht="39" customHeight="1" x14ac:dyDescent="0.25">
      <c r="A40" s="209">
        <v>43</v>
      </c>
      <c r="B40" s="210">
        <v>5715</v>
      </c>
      <c r="C40" s="211" t="s">
        <v>50</v>
      </c>
      <c r="D40" s="209">
        <v>0</v>
      </c>
      <c r="E40" s="209">
        <v>0</v>
      </c>
      <c r="F40" s="212">
        <v>0</v>
      </c>
      <c r="G40" s="213">
        <v>0</v>
      </c>
      <c r="H40" s="214">
        <v>0</v>
      </c>
      <c r="I40" s="214">
        <v>0</v>
      </c>
      <c r="J40" s="214">
        <v>0</v>
      </c>
      <c r="K40" s="214">
        <v>0</v>
      </c>
      <c r="L40" s="214">
        <v>0</v>
      </c>
      <c r="M40" s="214">
        <v>0</v>
      </c>
      <c r="N40" s="215">
        <v>0</v>
      </c>
    </row>
    <row r="41" spans="1:14" ht="25.5" customHeight="1" x14ac:dyDescent="0.25">
      <c r="A41" s="209">
        <v>44</v>
      </c>
      <c r="B41" s="210">
        <v>5716</v>
      </c>
      <c r="C41" s="211" t="s">
        <v>51</v>
      </c>
      <c r="D41" s="209">
        <v>0</v>
      </c>
      <c r="E41" s="209">
        <v>0</v>
      </c>
      <c r="F41" s="212">
        <v>0</v>
      </c>
      <c r="G41" s="213">
        <v>0</v>
      </c>
      <c r="H41" s="214">
        <v>0</v>
      </c>
      <c r="I41" s="214">
        <v>0</v>
      </c>
      <c r="J41" s="214">
        <v>0</v>
      </c>
      <c r="K41" s="214">
        <v>0</v>
      </c>
      <c r="L41" s="214">
        <v>0</v>
      </c>
      <c r="M41" s="214">
        <v>0</v>
      </c>
      <c r="N41" s="215">
        <v>0</v>
      </c>
    </row>
    <row r="42" spans="1:14" ht="39.75" customHeight="1" x14ac:dyDescent="0.25">
      <c r="A42" s="209">
        <v>45</v>
      </c>
      <c r="B42" s="210">
        <v>5721</v>
      </c>
      <c r="C42" s="211" t="s">
        <v>52</v>
      </c>
      <c r="D42" s="209">
        <v>0</v>
      </c>
      <c r="E42" s="209">
        <v>0</v>
      </c>
      <c r="F42" s="212">
        <v>0</v>
      </c>
      <c r="G42" s="213">
        <v>0</v>
      </c>
      <c r="H42" s="214">
        <v>0</v>
      </c>
      <c r="I42" s="214">
        <v>0</v>
      </c>
      <c r="J42" s="214">
        <v>0</v>
      </c>
      <c r="K42" s="214">
        <v>0</v>
      </c>
      <c r="L42" s="214">
        <v>0</v>
      </c>
      <c r="M42" s="214">
        <v>0</v>
      </c>
      <c r="N42" s="215">
        <v>0</v>
      </c>
    </row>
    <row r="43" spans="1:14" ht="25.5" x14ac:dyDescent="0.25">
      <c r="A43" s="209">
        <v>47</v>
      </c>
      <c r="B43" s="210">
        <v>6004</v>
      </c>
      <c r="C43" s="211" t="s">
        <v>54</v>
      </c>
      <c r="D43" s="209">
        <v>0</v>
      </c>
      <c r="E43" s="209">
        <v>2</v>
      </c>
      <c r="F43" s="212">
        <f>(E43-D43)/E43</f>
        <v>1</v>
      </c>
      <c r="G43" s="213">
        <v>0</v>
      </c>
      <c r="H43" s="214">
        <v>0</v>
      </c>
      <c r="I43" s="214">
        <v>1</v>
      </c>
      <c r="J43" s="214">
        <v>0</v>
      </c>
      <c r="K43" s="214">
        <v>1</v>
      </c>
      <c r="L43" s="214">
        <v>0</v>
      </c>
      <c r="M43" s="214">
        <v>0</v>
      </c>
      <c r="N43" s="215">
        <v>0</v>
      </c>
    </row>
    <row r="44" spans="1:14" ht="38.25" x14ac:dyDescent="0.25">
      <c r="A44" s="209">
        <v>49</v>
      </c>
      <c r="B44" s="210">
        <v>6013</v>
      </c>
      <c r="C44" s="211" t="s">
        <v>55</v>
      </c>
      <c r="D44" s="209">
        <v>0</v>
      </c>
      <c r="E44" s="209">
        <v>0</v>
      </c>
      <c r="F44" s="212">
        <v>0</v>
      </c>
      <c r="G44" s="213">
        <v>0</v>
      </c>
      <c r="H44" s="214">
        <v>0</v>
      </c>
      <c r="I44" s="214">
        <v>0</v>
      </c>
      <c r="J44" s="214">
        <v>0</v>
      </c>
      <c r="K44" s="214">
        <v>0</v>
      </c>
      <c r="L44" s="214">
        <v>0</v>
      </c>
      <c r="M44" s="214">
        <v>0</v>
      </c>
      <c r="N44" s="215">
        <v>0</v>
      </c>
    </row>
    <row r="45" spans="1:14" ht="38.25" x14ac:dyDescent="0.25">
      <c r="A45" s="209">
        <v>50</v>
      </c>
      <c r="B45" s="210">
        <v>6021</v>
      </c>
      <c r="C45" s="211" t="s">
        <v>56</v>
      </c>
      <c r="D45" s="209">
        <v>0</v>
      </c>
      <c r="E45" s="209">
        <v>0</v>
      </c>
      <c r="F45" s="212">
        <v>0</v>
      </c>
      <c r="G45" s="213">
        <v>0</v>
      </c>
      <c r="H45" s="214">
        <v>0</v>
      </c>
      <c r="I45" s="214">
        <v>0</v>
      </c>
      <c r="J45" s="214">
        <v>0</v>
      </c>
      <c r="K45" s="214">
        <v>0</v>
      </c>
      <c r="L45" s="214">
        <v>0</v>
      </c>
      <c r="M45" s="214">
        <v>0</v>
      </c>
      <c r="N45" s="215">
        <v>0</v>
      </c>
    </row>
    <row r="46" spans="1:14" ht="51" x14ac:dyDescent="0.25">
      <c r="A46" s="209">
        <v>51</v>
      </c>
      <c r="B46" s="210">
        <v>9401</v>
      </c>
      <c r="C46" s="211" t="s">
        <v>57</v>
      </c>
      <c r="D46" s="209">
        <v>2</v>
      </c>
      <c r="E46" s="209">
        <v>2</v>
      </c>
      <c r="F46" s="212">
        <f>(E46-D46)/E46</f>
        <v>0</v>
      </c>
      <c r="G46" s="213">
        <v>0</v>
      </c>
      <c r="H46" s="214">
        <v>1</v>
      </c>
      <c r="I46" s="214">
        <v>0</v>
      </c>
      <c r="J46" s="214">
        <v>2</v>
      </c>
      <c r="K46" s="214">
        <v>1</v>
      </c>
      <c r="L46" s="214">
        <v>0</v>
      </c>
      <c r="M46" s="214">
        <v>0</v>
      </c>
      <c r="N46" s="215">
        <v>0</v>
      </c>
    </row>
    <row r="47" spans="1:14" ht="25.5" x14ac:dyDescent="0.25">
      <c r="A47" s="209">
        <v>6</v>
      </c>
      <c r="B47" s="210">
        <v>302</v>
      </c>
      <c r="C47" s="211" t="s">
        <v>12</v>
      </c>
      <c r="D47" s="209">
        <v>2</v>
      </c>
      <c r="E47" s="209">
        <v>2</v>
      </c>
      <c r="F47" s="212">
        <f>(E47-D47)/E47</f>
        <v>0</v>
      </c>
      <c r="G47" s="213">
        <v>2</v>
      </c>
      <c r="H47" s="214">
        <v>0</v>
      </c>
      <c r="I47" s="214">
        <v>1</v>
      </c>
      <c r="J47" s="214">
        <v>0</v>
      </c>
      <c r="K47" s="214">
        <v>1</v>
      </c>
      <c r="L47" s="214">
        <v>1</v>
      </c>
      <c r="M47" s="214">
        <v>1</v>
      </c>
      <c r="N47" s="215">
        <f t="shared" ref="N47:N64" si="0">(M47-L47)/M47</f>
        <v>0</v>
      </c>
    </row>
    <row r="48" spans="1:14" ht="25.5" x14ac:dyDescent="0.25">
      <c r="A48" s="209">
        <v>14</v>
      </c>
      <c r="B48" s="210">
        <v>1602</v>
      </c>
      <c r="C48" s="211" t="s">
        <v>22</v>
      </c>
      <c r="D48" s="209">
        <v>2</v>
      </c>
      <c r="E48" s="209">
        <v>1</v>
      </c>
      <c r="F48" s="212">
        <f>(E48-D48)/E48</f>
        <v>-1</v>
      </c>
      <c r="G48" s="213">
        <v>0</v>
      </c>
      <c r="H48" s="214">
        <v>0</v>
      </c>
      <c r="I48" s="214">
        <v>1</v>
      </c>
      <c r="J48" s="214">
        <v>0</v>
      </c>
      <c r="K48" s="214">
        <v>1</v>
      </c>
      <c r="L48" s="214">
        <v>1</v>
      </c>
      <c r="M48" s="214">
        <v>1</v>
      </c>
      <c r="N48" s="215">
        <f t="shared" si="0"/>
        <v>0</v>
      </c>
    </row>
    <row r="49" spans="1:14" ht="38.25" x14ac:dyDescent="0.25">
      <c r="A49" s="209">
        <v>57</v>
      </c>
      <c r="B49" s="210">
        <v>2302</v>
      </c>
      <c r="C49" s="211" t="s">
        <v>28</v>
      </c>
      <c r="D49" s="209">
        <v>6</v>
      </c>
      <c r="E49" s="209">
        <v>0</v>
      </c>
      <c r="F49" s="212">
        <v>0</v>
      </c>
      <c r="G49" s="213">
        <v>0</v>
      </c>
      <c r="H49" s="214">
        <v>0</v>
      </c>
      <c r="I49" s="214">
        <v>0</v>
      </c>
      <c r="J49" s="214">
        <v>0</v>
      </c>
      <c r="K49" s="214">
        <v>0</v>
      </c>
      <c r="L49" s="214">
        <v>1</v>
      </c>
      <c r="M49" s="214">
        <v>1</v>
      </c>
      <c r="N49" s="215">
        <f t="shared" si="0"/>
        <v>0</v>
      </c>
    </row>
    <row r="50" spans="1:14" ht="27.75" customHeight="1" x14ac:dyDescent="0.25">
      <c r="A50" s="209">
        <v>23</v>
      </c>
      <c r="B50" s="210">
        <v>2702</v>
      </c>
      <c r="C50" s="211" t="s">
        <v>8</v>
      </c>
      <c r="D50" s="209">
        <v>0</v>
      </c>
      <c r="E50" s="209">
        <v>2</v>
      </c>
      <c r="F50" s="212">
        <f>(E50-D50)/E50</f>
        <v>1</v>
      </c>
      <c r="G50" s="213">
        <v>1</v>
      </c>
      <c r="H50" s="214">
        <v>0</v>
      </c>
      <c r="I50" s="214">
        <v>0</v>
      </c>
      <c r="J50" s="214">
        <v>0</v>
      </c>
      <c r="K50" s="214">
        <v>1</v>
      </c>
      <c r="L50" s="214">
        <v>1</v>
      </c>
      <c r="M50" s="214">
        <v>1</v>
      </c>
      <c r="N50" s="215">
        <f t="shared" si="0"/>
        <v>0</v>
      </c>
    </row>
    <row r="51" spans="1:14" ht="30" customHeight="1" x14ac:dyDescent="0.25">
      <c r="A51" s="167">
        <v>5</v>
      </c>
      <c r="B51" s="168">
        <v>202</v>
      </c>
      <c r="C51" s="169" t="s">
        <v>10</v>
      </c>
      <c r="D51" s="167">
        <v>6</v>
      </c>
      <c r="E51" s="167">
        <v>4</v>
      </c>
      <c r="F51" s="170">
        <f>(E51-D51)/E51</f>
        <v>-0.5</v>
      </c>
      <c r="G51" s="171">
        <v>3</v>
      </c>
      <c r="H51" s="172">
        <v>3</v>
      </c>
      <c r="I51" s="172">
        <v>3</v>
      </c>
      <c r="J51" s="172">
        <v>4</v>
      </c>
      <c r="K51" s="172">
        <v>3</v>
      </c>
      <c r="L51" s="172">
        <v>3</v>
      </c>
      <c r="M51" s="172">
        <v>4</v>
      </c>
      <c r="N51" s="173">
        <f t="shared" si="0"/>
        <v>0.25</v>
      </c>
    </row>
    <row r="52" spans="1:14" ht="24.75" customHeight="1" x14ac:dyDescent="0.25">
      <c r="A52" s="167">
        <v>2</v>
      </c>
      <c r="B52" s="168">
        <v>5602</v>
      </c>
      <c r="C52" s="169" t="s">
        <v>48</v>
      </c>
      <c r="D52" s="167">
        <v>0</v>
      </c>
      <c r="E52" s="167">
        <v>0</v>
      </c>
      <c r="F52" s="170">
        <v>0</v>
      </c>
      <c r="G52" s="171">
        <v>0</v>
      </c>
      <c r="H52" s="172">
        <v>0</v>
      </c>
      <c r="I52" s="172">
        <v>0</v>
      </c>
      <c r="J52" s="172">
        <v>1</v>
      </c>
      <c r="K52" s="172">
        <v>5</v>
      </c>
      <c r="L52" s="172">
        <v>3</v>
      </c>
      <c r="M52" s="172">
        <v>4</v>
      </c>
      <c r="N52" s="173">
        <f t="shared" si="0"/>
        <v>0.25</v>
      </c>
    </row>
    <row r="53" spans="1:14" ht="25.5" x14ac:dyDescent="0.25">
      <c r="A53" s="167">
        <v>1</v>
      </c>
      <c r="B53" s="168">
        <v>701</v>
      </c>
      <c r="C53" s="169" t="s">
        <v>58</v>
      </c>
      <c r="D53" s="167">
        <v>20</v>
      </c>
      <c r="E53" s="167">
        <v>9</v>
      </c>
      <c r="F53" s="170">
        <f>(E53-D53)/E53</f>
        <v>-1.2222222222222223</v>
      </c>
      <c r="G53" s="171">
        <v>10</v>
      </c>
      <c r="H53" s="172">
        <v>7</v>
      </c>
      <c r="I53" s="172">
        <v>3</v>
      </c>
      <c r="J53" s="172">
        <v>3</v>
      </c>
      <c r="K53" s="172">
        <v>10</v>
      </c>
      <c r="L53" s="172">
        <v>5</v>
      </c>
      <c r="M53" s="172">
        <v>7</v>
      </c>
      <c r="N53" s="173">
        <f t="shared" si="0"/>
        <v>0.2857142857142857</v>
      </c>
    </row>
    <row r="54" spans="1:14" ht="38.25" x14ac:dyDescent="0.25">
      <c r="A54" s="167">
        <v>54</v>
      </c>
      <c r="B54" s="168">
        <v>402</v>
      </c>
      <c r="C54" s="169" t="s">
        <v>13</v>
      </c>
      <c r="D54" s="167">
        <v>1</v>
      </c>
      <c r="E54" s="167">
        <v>4</v>
      </c>
      <c r="F54" s="170">
        <f>(E54-D54)/E54</f>
        <v>0.75</v>
      </c>
      <c r="G54" s="171">
        <v>4</v>
      </c>
      <c r="H54" s="172">
        <v>1</v>
      </c>
      <c r="I54" s="172">
        <v>0</v>
      </c>
      <c r="J54" s="172">
        <v>0</v>
      </c>
      <c r="K54" s="172">
        <v>0</v>
      </c>
      <c r="L54" s="172">
        <v>1</v>
      </c>
      <c r="M54" s="172">
        <v>2</v>
      </c>
      <c r="N54" s="173">
        <f t="shared" si="0"/>
        <v>0.5</v>
      </c>
    </row>
    <row r="55" spans="1:14" ht="39.75" customHeight="1" x14ac:dyDescent="0.25">
      <c r="A55" s="167">
        <v>4</v>
      </c>
      <c r="B55" s="168">
        <v>5113</v>
      </c>
      <c r="C55" s="169" t="s">
        <v>42</v>
      </c>
      <c r="D55" s="167">
        <v>0</v>
      </c>
      <c r="E55" s="167">
        <v>0</v>
      </c>
      <c r="F55" s="170">
        <v>0</v>
      </c>
      <c r="G55" s="171">
        <v>0</v>
      </c>
      <c r="H55" s="172">
        <v>7</v>
      </c>
      <c r="I55" s="172">
        <v>6</v>
      </c>
      <c r="J55" s="172">
        <v>1</v>
      </c>
      <c r="K55" s="172">
        <v>7</v>
      </c>
      <c r="L55" s="172">
        <v>5</v>
      </c>
      <c r="M55" s="172">
        <v>10</v>
      </c>
      <c r="N55" s="173">
        <f t="shared" si="0"/>
        <v>0.5</v>
      </c>
    </row>
    <row r="56" spans="1:14" ht="25.5" x14ac:dyDescent="0.25">
      <c r="A56" s="216">
        <v>3</v>
      </c>
      <c r="B56" s="217">
        <v>5306</v>
      </c>
      <c r="C56" s="218" t="s">
        <v>46</v>
      </c>
      <c r="D56" s="216">
        <v>2</v>
      </c>
      <c r="E56" s="216">
        <v>1</v>
      </c>
      <c r="F56" s="219">
        <f>(E56-D56)/E56</f>
        <v>-1</v>
      </c>
      <c r="G56" s="220">
        <v>0</v>
      </c>
      <c r="H56" s="221">
        <v>2</v>
      </c>
      <c r="I56" s="221">
        <v>0</v>
      </c>
      <c r="J56" s="221">
        <v>3</v>
      </c>
      <c r="K56" s="221">
        <v>3</v>
      </c>
      <c r="L56" s="221">
        <v>2</v>
      </c>
      <c r="M56" s="221">
        <v>6</v>
      </c>
      <c r="N56" s="222">
        <f t="shared" si="0"/>
        <v>0.66666666666666663</v>
      </c>
    </row>
    <row r="57" spans="1:14" ht="25.5" x14ac:dyDescent="0.25">
      <c r="A57" s="223">
        <v>19</v>
      </c>
      <c r="B57" s="224">
        <v>2102</v>
      </c>
      <c r="C57" s="225" t="s">
        <v>26</v>
      </c>
      <c r="D57" s="223">
        <v>0</v>
      </c>
      <c r="E57" s="223">
        <v>0</v>
      </c>
      <c r="F57" s="226">
        <v>0</v>
      </c>
      <c r="G57" s="227">
        <v>0</v>
      </c>
      <c r="H57" s="228">
        <v>0</v>
      </c>
      <c r="I57" s="228">
        <v>0</v>
      </c>
      <c r="J57" s="228">
        <v>0</v>
      </c>
      <c r="K57" s="228">
        <v>0</v>
      </c>
      <c r="L57" s="228">
        <v>0</v>
      </c>
      <c r="M57" s="228">
        <v>1</v>
      </c>
      <c r="N57" s="229">
        <f t="shared" si="0"/>
        <v>1</v>
      </c>
    </row>
    <row r="58" spans="1:14" ht="38.25" x14ac:dyDescent="0.25">
      <c r="A58" s="223">
        <v>21</v>
      </c>
      <c r="B58" s="224">
        <v>2402</v>
      </c>
      <c r="C58" s="225" t="s">
        <v>63</v>
      </c>
      <c r="D58" s="223">
        <v>2</v>
      </c>
      <c r="E58" s="223">
        <v>0</v>
      </c>
      <c r="F58" s="226">
        <v>0</v>
      </c>
      <c r="G58" s="227">
        <v>1</v>
      </c>
      <c r="H58" s="228">
        <v>0</v>
      </c>
      <c r="I58" s="228">
        <v>0</v>
      </c>
      <c r="J58" s="228">
        <v>0</v>
      </c>
      <c r="K58" s="228">
        <v>2</v>
      </c>
      <c r="L58" s="228">
        <v>0</v>
      </c>
      <c r="M58" s="228">
        <v>1</v>
      </c>
      <c r="N58" s="229">
        <f t="shared" si="0"/>
        <v>1</v>
      </c>
    </row>
    <row r="59" spans="1:14" ht="38.25" x14ac:dyDescent="0.25">
      <c r="A59" s="223">
        <v>46</v>
      </c>
      <c r="B59" s="224">
        <v>5903</v>
      </c>
      <c r="C59" s="225" t="s">
        <v>53</v>
      </c>
      <c r="D59" s="223">
        <v>0</v>
      </c>
      <c r="E59" s="223">
        <v>0</v>
      </c>
      <c r="F59" s="226">
        <v>0</v>
      </c>
      <c r="G59" s="227">
        <v>0</v>
      </c>
      <c r="H59" s="228">
        <v>3</v>
      </c>
      <c r="I59" s="228">
        <v>0</v>
      </c>
      <c r="J59" s="228">
        <v>0</v>
      </c>
      <c r="K59" s="228">
        <v>0</v>
      </c>
      <c r="L59" s="228">
        <v>0</v>
      </c>
      <c r="M59" s="228">
        <v>1</v>
      </c>
      <c r="N59" s="229">
        <f t="shared" si="0"/>
        <v>1</v>
      </c>
    </row>
    <row r="60" spans="1:14" ht="25.5" x14ac:dyDescent="0.25">
      <c r="A60" s="223">
        <v>9</v>
      </c>
      <c r="B60" s="224">
        <v>802</v>
      </c>
      <c r="C60" s="225" t="s">
        <v>16</v>
      </c>
      <c r="D60" s="223">
        <v>0</v>
      </c>
      <c r="E60" s="223">
        <v>2</v>
      </c>
      <c r="F60" s="226">
        <f>(E60-D60)/E60</f>
        <v>1</v>
      </c>
      <c r="G60" s="227">
        <v>0</v>
      </c>
      <c r="H60" s="228">
        <v>0</v>
      </c>
      <c r="I60" s="228">
        <v>0</v>
      </c>
      <c r="J60" s="228">
        <v>0</v>
      </c>
      <c r="K60" s="228">
        <v>0</v>
      </c>
      <c r="L60" s="228">
        <v>0</v>
      </c>
      <c r="M60" s="228">
        <v>2</v>
      </c>
      <c r="N60" s="229">
        <f t="shared" si="0"/>
        <v>1</v>
      </c>
    </row>
    <row r="61" spans="1:14" ht="25.5" x14ac:dyDescent="0.25">
      <c r="A61" s="223">
        <v>16</v>
      </c>
      <c r="B61" s="224">
        <v>1802</v>
      </c>
      <c r="C61" s="225" t="s">
        <v>62</v>
      </c>
      <c r="D61" s="223">
        <v>0</v>
      </c>
      <c r="E61" s="223">
        <v>0</v>
      </c>
      <c r="F61" s="226">
        <v>0</v>
      </c>
      <c r="G61" s="227">
        <v>3</v>
      </c>
      <c r="H61" s="228">
        <v>0</v>
      </c>
      <c r="I61" s="228">
        <v>0</v>
      </c>
      <c r="J61" s="228">
        <v>0</v>
      </c>
      <c r="K61" s="228">
        <v>1</v>
      </c>
      <c r="L61" s="228">
        <v>0</v>
      </c>
      <c r="M61" s="228">
        <v>2</v>
      </c>
      <c r="N61" s="229">
        <f t="shared" si="0"/>
        <v>1</v>
      </c>
    </row>
    <row r="62" spans="1:14" ht="25.5" x14ac:dyDescent="0.25">
      <c r="A62" s="223">
        <v>48</v>
      </c>
      <c r="B62" s="224">
        <v>6008</v>
      </c>
      <c r="C62" s="225" t="s">
        <v>60</v>
      </c>
      <c r="D62" s="223">
        <v>6</v>
      </c>
      <c r="E62" s="223">
        <v>4</v>
      </c>
      <c r="F62" s="226">
        <f>(E62-D62)/E62</f>
        <v>-0.5</v>
      </c>
      <c r="G62" s="227">
        <v>8</v>
      </c>
      <c r="H62" s="228">
        <v>4</v>
      </c>
      <c r="I62" s="228">
        <v>3</v>
      </c>
      <c r="J62" s="228">
        <v>4</v>
      </c>
      <c r="K62" s="228">
        <v>1</v>
      </c>
      <c r="L62" s="228">
        <v>0</v>
      </c>
      <c r="M62" s="228">
        <v>2</v>
      </c>
      <c r="N62" s="229">
        <f t="shared" si="0"/>
        <v>1</v>
      </c>
    </row>
    <row r="63" spans="1:14" ht="25.5" x14ac:dyDescent="0.25">
      <c r="A63" s="223">
        <v>28</v>
      </c>
      <c r="B63" s="224">
        <v>3409</v>
      </c>
      <c r="C63" s="225" t="s">
        <v>35</v>
      </c>
      <c r="D63" s="223">
        <v>0</v>
      </c>
      <c r="E63" s="223">
        <v>0</v>
      </c>
      <c r="F63" s="226">
        <v>0</v>
      </c>
      <c r="G63" s="227">
        <v>0</v>
      </c>
      <c r="H63" s="228">
        <v>0</v>
      </c>
      <c r="I63" s="228">
        <v>0</v>
      </c>
      <c r="J63" s="228">
        <v>0</v>
      </c>
      <c r="K63" s="228">
        <v>0</v>
      </c>
      <c r="L63" s="228">
        <v>0</v>
      </c>
      <c r="M63" s="228">
        <v>3</v>
      </c>
      <c r="N63" s="229">
        <f t="shared" si="0"/>
        <v>1</v>
      </c>
    </row>
    <row r="64" spans="1:14" ht="38.25" x14ac:dyDescent="0.25">
      <c r="A64" s="223">
        <v>42</v>
      </c>
      <c r="B64" s="224">
        <v>5705</v>
      </c>
      <c r="C64" s="225" t="s">
        <v>67</v>
      </c>
      <c r="D64" s="223">
        <v>0</v>
      </c>
      <c r="E64" s="223">
        <v>0</v>
      </c>
      <c r="F64" s="226">
        <v>0</v>
      </c>
      <c r="G64" s="227">
        <v>1</v>
      </c>
      <c r="H64" s="228">
        <v>7</v>
      </c>
      <c r="I64" s="228">
        <v>0</v>
      </c>
      <c r="J64" s="228">
        <v>0</v>
      </c>
      <c r="K64" s="228">
        <v>1</v>
      </c>
      <c r="L64" s="228">
        <v>0</v>
      </c>
      <c r="M64" s="228">
        <v>10</v>
      </c>
      <c r="N64" s="229">
        <f t="shared" si="0"/>
        <v>1</v>
      </c>
    </row>
    <row r="65" spans="14:14" ht="12.75" customHeight="1" x14ac:dyDescent="0.2">
      <c r="N65" s="68"/>
    </row>
  </sheetData>
  <sortState ref="A3:N64">
    <sortCondition ref="N3"/>
  </sortState>
  <mergeCells count="1">
    <mergeCell ref="A1:D1"/>
  </mergeCells>
  <pageMargins left="3.937007874015748E-2" right="3.937007874015748E-2" top="0.15748031496062992" bottom="0.15748031496062992" header="0.31496062992125984" footer="0.31496062992125984"/>
  <pageSetup paperSize="9" scale="41" orientation="portrait" r:id="rId1"/>
  <headerFooter>
    <oddFooter>Ñòðàíèöà P èç 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8"/>
  <sheetViews>
    <sheetView zoomScale="80" zoomScaleNormal="8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H7" sqref="AH7"/>
    </sheetView>
  </sheetViews>
  <sheetFormatPr defaultRowHeight="15" x14ac:dyDescent="0.25"/>
  <cols>
    <col min="1" max="1" width="9.5703125" style="1" customWidth="1"/>
    <col min="2" max="2" width="45.7109375" style="1" customWidth="1"/>
    <col min="3" max="3" width="9.140625" style="1" hidden="1" customWidth="1"/>
    <col min="4" max="7" width="13.7109375" style="1" hidden="1" customWidth="1"/>
    <col min="8" max="8" width="11.140625" style="1" hidden="1" customWidth="1"/>
    <col min="9" max="9" width="12.7109375" style="1" hidden="1" customWidth="1"/>
    <col min="10" max="10" width="15.140625" style="1" hidden="1" customWidth="1"/>
    <col min="11" max="11" width="13.5703125" style="1" hidden="1" customWidth="1"/>
    <col min="12" max="12" width="9.140625" style="1" hidden="1" customWidth="1"/>
    <col min="13" max="13" width="11.140625" style="1" hidden="1" customWidth="1"/>
    <col min="14" max="14" width="12.7109375" style="1" hidden="1" customWidth="1"/>
    <col min="15" max="15" width="15.140625" style="1" hidden="1" customWidth="1"/>
    <col min="16" max="16" width="13.5703125" style="1" hidden="1" customWidth="1"/>
    <col min="17" max="17" width="9.140625" style="1" hidden="1" customWidth="1"/>
    <col min="18" max="18" width="9.140625" style="1" customWidth="1"/>
    <col min="19" max="19" width="11.7109375" style="1" customWidth="1"/>
    <col min="20" max="20" width="15.140625" style="1" customWidth="1"/>
    <col min="21" max="21" width="14.28515625" style="1" customWidth="1"/>
    <col min="22" max="27" width="9.140625" style="1" customWidth="1"/>
    <col min="28" max="28" width="21.5703125" style="1" hidden="1" customWidth="1"/>
    <col min="29" max="44" width="9.140625" style="1" customWidth="1"/>
    <col min="45" max="45" width="8.5703125" style="1" customWidth="1"/>
    <col min="46" max="46" width="10.140625" style="1" customWidth="1"/>
    <col min="47" max="47" width="8.7109375" style="1" customWidth="1"/>
    <col min="48" max="49" width="9.140625" style="1" customWidth="1"/>
    <col min="50" max="50" width="7.42578125" style="1" customWidth="1"/>
    <col min="51" max="51" width="9.5703125" style="1" customWidth="1"/>
    <col min="52" max="52" width="8.28515625" style="1" customWidth="1"/>
    <col min="53" max="53" width="9.140625" style="1" customWidth="1"/>
    <col min="54" max="16384" width="9.140625" style="1"/>
  </cols>
  <sheetData>
    <row r="1" spans="1:64" ht="126.75" customHeight="1" thickBot="1" x14ac:dyDescent="0.3"/>
    <row r="2" spans="1:64" ht="52.5" customHeight="1" thickBot="1" x14ac:dyDescent="0.3">
      <c r="A2" s="328" t="s">
        <v>115</v>
      </c>
      <c r="B2" s="330" t="s">
        <v>2</v>
      </c>
      <c r="C2" s="323" t="s">
        <v>116</v>
      </c>
      <c r="D2" s="324"/>
      <c r="E2" s="324"/>
      <c r="F2" s="324"/>
      <c r="G2" s="326"/>
      <c r="H2" s="323" t="s">
        <v>117</v>
      </c>
      <c r="I2" s="324"/>
      <c r="J2" s="324"/>
      <c r="K2" s="324"/>
      <c r="L2" s="325"/>
      <c r="M2" s="323" t="s">
        <v>118</v>
      </c>
      <c r="N2" s="324"/>
      <c r="O2" s="324"/>
      <c r="P2" s="324"/>
      <c r="Q2" s="326"/>
      <c r="R2" s="323" t="s">
        <v>119</v>
      </c>
      <c r="S2" s="324"/>
      <c r="T2" s="324"/>
      <c r="U2" s="324"/>
      <c r="V2" s="325"/>
      <c r="W2" s="322" t="s">
        <v>120</v>
      </c>
      <c r="X2" s="321"/>
      <c r="Y2" s="321"/>
      <c r="Z2" s="321"/>
      <c r="AA2" s="321"/>
      <c r="AB2" s="2" t="s">
        <v>5</v>
      </c>
      <c r="AC2" s="322" t="s">
        <v>121</v>
      </c>
      <c r="AD2" s="321"/>
      <c r="AE2" s="321"/>
      <c r="AF2" s="321"/>
      <c r="AG2" s="321"/>
      <c r="AH2" s="322" t="s">
        <v>140</v>
      </c>
      <c r="AI2" s="321"/>
      <c r="AJ2" s="321"/>
      <c r="AK2" s="321"/>
      <c r="AL2" s="321"/>
      <c r="AM2" s="322" t="s">
        <v>145</v>
      </c>
      <c r="AN2" s="321"/>
      <c r="AO2" s="321"/>
      <c r="AP2" s="321"/>
      <c r="AQ2" s="321"/>
      <c r="AR2" s="322" t="s">
        <v>232</v>
      </c>
      <c r="AS2" s="321"/>
      <c r="AT2" s="321"/>
      <c r="AU2" s="321"/>
      <c r="AV2" s="327"/>
      <c r="AW2" s="323" t="s">
        <v>237</v>
      </c>
      <c r="AX2" s="324"/>
      <c r="AY2" s="324"/>
      <c r="AZ2" s="324"/>
      <c r="BA2" s="326"/>
      <c r="BB2" s="320" t="s">
        <v>327</v>
      </c>
      <c r="BC2" s="321"/>
      <c r="BD2" s="321"/>
      <c r="BE2" s="321"/>
      <c r="BF2" s="321"/>
      <c r="BG2" s="320" t="s">
        <v>354</v>
      </c>
      <c r="BH2" s="321"/>
      <c r="BI2" s="321"/>
      <c r="BJ2" s="321"/>
      <c r="BK2" s="321"/>
    </row>
    <row r="3" spans="1:64" ht="35.25" customHeight="1" thickBot="1" x14ac:dyDescent="0.3">
      <c r="A3" s="329"/>
      <c r="B3" s="331"/>
      <c r="C3" s="3" t="s">
        <v>122</v>
      </c>
      <c r="D3" s="4" t="s">
        <v>123</v>
      </c>
      <c r="E3" s="4" t="s">
        <v>124</v>
      </c>
      <c r="F3" s="4" t="s">
        <v>125</v>
      </c>
      <c r="G3" s="5" t="s">
        <v>126</v>
      </c>
      <c r="H3" s="4" t="s">
        <v>122</v>
      </c>
      <c r="I3" s="4" t="s">
        <v>123</v>
      </c>
      <c r="J3" s="4" t="s">
        <v>124</v>
      </c>
      <c r="K3" s="4" t="s">
        <v>125</v>
      </c>
      <c r="L3" s="6" t="s">
        <v>126</v>
      </c>
      <c r="M3" s="3" t="s">
        <v>122</v>
      </c>
      <c r="N3" s="4" t="s">
        <v>123</v>
      </c>
      <c r="O3" s="4" t="s">
        <v>124</v>
      </c>
      <c r="P3" s="4" t="s">
        <v>125</v>
      </c>
      <c r="Q3" s="5" t="s">
        <v>126</v>
      </c>
      <c r="R3" s="7" t="s">
        <v>122</v>
      </c>
      <c r="S3" s="8" t="s">
        <v>123</v>
      </c>
      <c r="T3" s="8" t="s">
        <v>124</v>
      </c>
      <c r="U3" s="8" t="s">
        <v>125</v>
      </c>
      <c r="V3" s="9" t="s">
        <v>126</v>
      </c>
      <c r="W3" s="10" t="s">
        <v>122</v>
      </c>
      <c r="X3" s="10" t="s">
        <v>123</v>
      </c>
      <c r="Y3" s="10" t="s">
        <v>124</v>
      </c>
      <c r="Z3" s="10" t="s">
        <v>125</v>
      </c>
      <c r="AA3" s="10" t="s">
        <v>126</v>
      </c>
      <c r="AB3" s="11"/>
      <c r="AC3" s="10" t="s">
        <v>122</v>
      </c>
      <c r="AD3" s="10" t="s">
        <v>123</v>
      </c>
      <c r="AE3" s="10" t="s">
        <v>124</v>
      </c>
      <c r="AF3" s="10" t="s">
        <v>125</v>
      </c>
      <c r="AG3" s="10" t="s">
        <v>126</v>
      </c>
      <c r="AH3" s="10" t="s">
        <v>122</v>
      </c>
      <c r="AI3" s="10" t="s">
        <v>123</v>
      </c>
      <c r="AJ3" s="10" t="s">
        <v>124</v>
      </c>
      <c r="AK3" s="10" t="s">
        <v>125</v>
      </c>
      <c r="AL3" s="10" t="s">
        <v>126</v>
      </c>
      <c r="AM3" s="76" t="s">
        <v>122</v>
      </c>
      <c r="AN3" s="76" t="s">
        <v>123</v>
      </c>
      <c r="AO3" s="76" t="s">
        <v>124</v>
      </c>
      <c r="AP3" s="76" t="s">
        <v>125</v>
      </c>
      <c r="AQ3" s="76" t="s">
        <v>126</v>
      </c>
      <c r="AR3" s="121" t="s">
        <v>122</v>
      </c>
      <c r="AS3" s="121" t="s">
        <v>123</v>
      </c>
      <c r="AT3" s="121" t="s">
        <v>124</v>
      </c>
      <c r="AU3" s="121" t="s">
        <v>125</v>
      </c>
      <c r="AV3" s="189" t="s">
        <v>126</v>
      </c>
      <c r="AW3" s="187" t="s">
        <v>122</v>
      </c>
      <c r="AX3" s="187" t="s">
        <v>123</v>
      </c>
      <c r="AY3" s="187" t="s">
        <v>124</v>
      </c>
      <c r="AZ3" s="187" t="s">
        <v>125</v>
      </c>
      <c r="BA3" s="187" t="s">
        <v>126</v>
      </c>
      <c r="BB3" s="192" t="s">
        <v>122</v>
      </c>
      <c r="BC3" s="162" t="s">
        <v>123</v>
      </c>
      <c r="BD3" s="162" t="s">
        <v>124</v>
      </c>
      <c r="BE3" s="162" t="s">
        <v>125</v>
      </c>
      <c r="BF3" s="162" t="s">
        <v>126</v>
      </c>
      <c r="BG3" s="192" t="s">
        <v>122</v>
      </c>
      <c r="BH3" s="188" t="s">
        <v>123</v>
      </c>
      <c r="BI3" s="188" t="s">
        <v>124</v>
      </c>
      <c r="BJ3" s="188" t="s">
        <v>125</v>
      </c>
      <c r="BK3" s="188" t="s">
        <v>126</v>
      </c>
    </row>
    <row r="4" spans="1:64" ht="27.75" customHeight="1" thickBot="1" x14ac:dyDescent="0.3">
      <c r="A4" s="12"/>
      <c r="B4" s="13"/>
      <c r="C4" s="7"/>
      <c r="D4" s="8"/>
      <c r="E4" s="8"/>
      <c r="F4" s="8"/>
      <c r="G4" s="14"/>
      <c r="H4" s="8"/>
      <c r="I4" s="8"/>
      <c r="J4" s="8"/>
      <c r="K4" s="8"/>
      <c r="L4" s="9"/>
      <c r="M4" s="7"/>
      <c r="N4" s="8"/>
      <c r="O4" s="8"/>
      <c r="P4" s="8"/>
      <c r="Q4" s="9"/>
      <c r="R4" s="15"/>
      <c r="S4" s="16"/>
      <c r="T4" s="16"/>
      <c r="U4" s="16"/>
      <c r="V4" s="17"/>
      <c r="W4" s="10"/>
      <c r="X4" s="10"/>
      <c r="Y4" s="10"/>
      <c r="Z4" s="10"/>
      <c r="AA4" s="10"/>
      <c r="AB4" s="11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76"/>
      <c r="AN4" s="76"/>
      <c r="AO4" s="76"/>
      <c r="AP4" s="76"/>
      <c r="AQ4" s="76"/>
      <c r="AR4" s="121"/>
      <c r="AS4" s="121"/>
      <c r="AT4" s="121"/>
      <c r="AU4" s="121"/>
      <c r="AV4" s="189"/>
      <c r="AW4" s="206"/>
      <c r="AX4" s="207"/>
      <c r="AY4" s="207"/>
      <c r="AZ4" s="207"/>
      <c r="BA4" s="208"/>
      <c r="BB4" s="192"/>
      <c r="BC4" s="162"/>
      <c r="BD4" s="162"/>
      <c r="BE4" s="162"/>
      <c r="BF4" s="162"/>
      <c r="BG4" s="192"/>
      <c r="BH4" s="188"/>
      <c r="BI4" s="188"/>
      <c r="BJ4" s="188"/>
      <c r="BK4" s="188"/>
    </row>
    <row r="5" spans="1:64" ht="45" x14ac:dyDescent="0.25">
      <c r="A5" s="26">
        <v>6016</v>
      </c>
      <c r="B5" s="27" t="s">
        <v>94</v>
      </c>
      <c r="C5" s="28"/>
      <c r="D5" s="29"/>
      <c r="E5" s="29"/>
      <c r="F5" s="29"/>
      <c r="G5" s="30"/>
      <c r="H5" s="31">
        <v>10</v>
      </c>
      <c r="I5" s="29">
        <v>10</v>
      </c>
      <c r="J5" s="29"/>
      <c r="K5" s="29"/>
      <c r="L5" s="32"/>
      <c r="M5" s="28">
        <f t="shared" ref="M5:M16" si="0">SUM(N5:P5)</f>
        <v>33</v>
      </c>
      <c r="N5" s="29">
        <v>33</v>
      </c>
      <c r="O5" s="29"/>
      <c r="P5" s="29"/>
      <c r="Q5" s="32"/>
      <c r="R5" s="28">
        <v>14</v>
      </c>
      <c r="S5" s="29">
        <v>14</v>
      </c>
      <c r="T5" s="29"/>
      <c r="U5" s="29"/>
      <c r="V5" s="30"/>
      <c r="W5" s="43">
        <v>38</v>
      </c>
      <c r="X5" s="44">
        <v>36</v>
      </c>
      <c r="Y5" s="44"/>
      <c r="Z5" s="44">
        <v>2</v>
      </c>
      <c r="AA5" s="45"/>
      <c r="AB5" s="33">
        <f t="shared" ref="AB5:AB14" si="1">(W5-R5)/W5</f>
        <v>0.63157894736842102</v>
      </c>
      <c r="AC5" s="43">
        <v>62</v>
      </c>
      <c r="AD5" s="44">
        <v>60</v>
      </c>
      <c r="AE5" s="44"/>
      <c r="AF5" s="44">
        <v>2</v>
      </c>
      <c r="AG5" s="45"/>
      <c r="AH5" s="43">
        <v>128</v>
      </c>
      <c r="AI5" s="44">
        <v>125</v>
      </c>
      <c r="AJ5" s="44"/>
      <c r="AK5" s="44">
        <v>3</v>
      </c>
      <c r="AL5" s="45"/>
      <c r="AM5" s="43">
        <v>180</v>
      </c>
      <c r="AN5" s="44">
        <v>177</v>
      </c>
      <c r="AO5" s="44"/>
      <c r="AP5" s="44">
        <v>3</v>
      </c>
      <c r="AQ5" s="45"/>
      <c r="AR5" s="43">
        <v>216</v>
      </c>
      <c r="AS5" s="44">
        <v>213</v>
      </c>
      <c r="AT5" s="44"/>
      <c r="AU5" s="44">
        <v>3</v>
      </c>
      <c r="AV5" s="190"/>
      <c r="AW5" s="26">
        <v>261</v>
      </c>
      <c r="AX5" s="29">
        <v>258</v>
      </c>
      <c r="AY5" s="29"/>
      <c r="AZ5" s="29">
        <v>3</v>
      </c>
      <c r="BA5" s="30"/>
      <c r="BB5" s="193">
        <v>293</v>
      </c>
      <c r="BC5" s="45">
        <v>288</v>
      </c>
      <c r="BD5" s="45"/>
      <c r="BE5" s="45">
        <v>5</v>
      </c>
      <c r="BF5" s="45"/>
      <c r="BG5" s="193">
        <v>320</v>
      </c>
      <c r="BH5" s="45">
        <v>315</v>
      </c>
      <c r="BI5" s="45"/>
      <c r="BJ5" s="45">
        <v>5</v>
      </c>
      <c r="BK5" s="45"/>
      <c r="BL5" s="183">
        <f>BG5-BB5</f>
        <v>27</v>
      </c>
    </row>
    <row r="6" spans="1:64" ht="60" customHeight="1" x14ac:dyDescent="0.25">
      <c r="A6" s="26">
        <v>5017</v>
      </c>
      <c r="B6" s="27" t="s">
        <v>98</v>
      </c>
      <c r="C6" s="28"/>
      <c r="D6" s="29"/>
      <c r="E6" s="29"/>
      <c r="F6" s="29"/>
      <c r="G6" s="30"/>
      <c r="H6" s="31">
        <v>52</v>
      </c>
      <c r="I6" s="29">
        <v>21</v>
      </c>
      <c r="J6" s="29">
        <v>27</v>
      </c>
      <c r="K6" s="29">
        <v>4</v>
      </c>
      <c r="L6" s="32"/>
      <c r="M6" s="28">
        <f t="shared" si="0"/>
        <v>59</v>
      </c>
      <c r="N6" s="29">
        <v>28</v>
      </c>
      <c r="O6" s="29">
        <v>27</v>
      </c>
      <c r="P6" s="29">
        <v>4</v>
      </c>
      <c r="Q6" s="32"/>
      <c r="R6" s="28">
        <v>9</v>
      </c>
      <c r="S6" s="29">
        <v>1</v>
      </c>
      <c r="T6" s="29"/>
      <c r="U6" s="29">
        <v>8</v>
      </c>
      <c r="V6" s="30"/>
      <c r="W6" s="28">
        <v>27</v>
      </c>
      <c r="X6" s="29">
        <v>1</v>
      </c>
      <c r="Y6" s="29"/>
      <c r="Z6" s="29">
        <v>26</v>
      </c>
      <c r="AA6" s="30"/>
      <c r="AB6" s="33">
        <f t="shared" si="1"/>
        <v>0.66666666666666663</v>
      </c>
      <c r="AC6" s="28">
        <v>53</v>
      </c>
      <c r="AD6" s="29">
        <v>3</v>
      </c>
      <c r="AE6" s="29">
        <v>2</v>
      </c>
      <c r="AF6" s="29">
        <v>48</v>
      </c>
      <c r="AG6" s="30"/>
      <c r="AH6" s="28">
        <v>86</v>
      </c>
      <c r="AI6" s="29">
        <v>8</v>
      </c>
      <c r="AJ6" s="29">
        <v>3</v>
      </c>
      <c r="AK6" s="29">
        <v>75</v>
      </c>
      <c r="AL6" s="30"/>
      <c r="AM6" s="28">
        <v>111</v>
      </c>
      <c r="AN6" s="29">
        <v>11</v>
      </c>
      <c r="AO6" s="29">
        <v>3</v>
      </c>
      <c r="AP6" s="29">
        <v>97</v>
      </c>
      <c r="AQ6" s="30"/>
      <c r="AR6" s="28">
        <v>127</v>
      </c>
      <c r="AS6" s="29">
        <v>13</v>
      </c>
      <c r="AT6" s="29">
        <v>3</v>
      </c>
      <c r="AU6" s="29">
        <v>111</v>
      </c>
      <c r="AV6" s="32"/>
      <c r="AW6" s="28">
        <v>158</v>
      </c>
      <c r="AX6" s="29">
        <v>18</v>
      </c>
      <c r="AY6" s="29">
        <v>10</v>
      </c>
      <c r="AZ6" s="29">
        <v>130</v>
      </c>
      <c r="BA6" s="30"/>
      <c r="BB6" s="194">
        <v>196</v>
      </c>
      <c r="BC6" s="29">
        <v>28</v>
      </c>
      <c r="BD6" s="29">
        <v>14</v>
      </c>
      <c r="BE6" s="29">
        <v>154</v>
      </c>
      <c r="BF6" s="30"/>
      <c r="BG6" s="194">
        <v>227</v>
      </c>
      <c r="BH6" s="29">
        <v>35</v>
      </c>
      <c r="BI6" s="29">
        <v>17</v>
      </c>
      <c r="BJ6" s="29">
        <v>175</v>
      </c>
      <c r="BK6" s="30"/>
      <c r="BL6" s="183">
        <f t="shared" ref="BL6:BL18" si="2">BG6-BB6</f>
        <v>31</v>
      </c>
    </row>
    <row r="7" spans="1:64" s="165" customFormat="1" ht="60" x14ac:dyDescent="0.25">
      <c r="A7" s="77">
        <v>6021</v>
      </c>
      <c r="B7" s="78" t="s">
        <v>56</v>
      </c>
      <c r="C7" s="37"/>
      <c r="D7" s="122"/>
      <c r="E7" s="122"/>
      <c r="F7" s="122"/>
      <c r="G7" s="39"/>
      <c r="H7" s="40"/>
      <c r="I7" s="122"/>
      <c r="J7" s="122"/>
      <c r="K7" s="122"/>
      <c r="L7" s="41"/>
      <c r="M7" s="37">
        <f t="shared" si="0"/>
        <v>0</v>
      </c>
      <c r="N7" s="122"/>
      <c r="O7" s="122"/>
      <c r="P7" s="122"/>
      <c r="Q7" s="41"/>
      <c r="R7" s="37">
        <v>10</v>
      </c>
      <c r="S7" s="122"/>
      <c r="T7" s="122">
        <v>8</v>
      </c>
      <c r="U7" s="122">
        <v>2</v>
      </c>
      <c r="V7" s="39"/>
      <c r="W7" s="37">
        <v>26</v>
      </c>
      <c r="X7" s="122">
        <v>6</v>
      </c>
      <c r="Y7" s="122">
        <v>17</v>
      </c>
      <c r="Z7" s="122">
        <v>3</v>
      </c>
      <c r="AA7" s="39"/>
      <c r="AB7" s="42">
        <f t="shared" si="1"/>
        <v>0.61538461538461542</v>
      </c>
      <c r="AC7" s="37">
        <v>33</v>
      </c>
      <c r="AD7" s="122">
        <v>10</v>
      </c>
      <c r="AE7" s="122">
        <v>19</v>
      </c>
      <c r="AF7" s="122">
        <v>4</v>
      </c>
      <c r="AG7" s="39"/>
      <c r="AH7" s="37">
        <v>43</v>
      </c>
      <c r="AI7" s="122">
        <v>10</v>
      </c>
      <c r="AJ7" s="122">
        <v>27</v>
      </c>
      <c r="AK7" s="122">
        <v>6</v>
      </c>
      <c r="AL7" s="39"/>
      <c r="AM7" s="37">
        <v>75</v>
      </c>
      <c r="AN7" s="122">
        <v>33</v>
      </c>
      <c r="AO7" s="122">
        <v>35</v>
      </c>
      <c r="AP7" s="122">
        <v>7</v>
      </c>
      <c r="AQ7" s="39"/>
      <c r="AR7" s="37">
        <v>83</v>
      </c>
      <c r="AS7" s="122">
        <v>41</v>
      </c>
      <c r="AT7" s="122">
        <v>35</v>
      </c>
      <c r="AU7" s="122">
        <v>7</v>
      </c>
      <c r="AV7" s="41"/>
      <c r="AW7" s="77">
        <v>95</v>
      </c>
      <c r="AX7" s="122">
        <v>51</v>
      </c>
      <c r="AY7" s="122">
        <v>37</v>
      </c>
      <c r="AZ7" s="122">
        <v>7</v>
      </c>
      <c r="BA7" s="39"/>
      <c r="BB7" s="195">
        <v>103</v>
      </c>
      <c r="BC7" s="39">
        <v>56</v>
      </c>
      <c r="BD7" s="39">
        <v>40</v>
      </c>
      <c r="BE7" s="39">
        <v>7</v>
      </c>
      <c r="BF7" s="39"/>
      <c r="BG7" s="195">
        <v>108</v>
      </c>
      <c r="BH7" s="39">
        <v>58</v>
      </c>
      <c r="BI7" s="39">
        <v>43</v>
      </c>
      <c r="BJ7" s="39">
        <v>7</v>
      </c>
      <c r="BK7" s="39"/>
      <c r="BL7" s="183">
        <f t="shared" si="2"/>
        <v>5</v>
      </c>
    </row>
    <row r="8" spans="1:64" s="165" customFormat="1" ht="45" x14ac:dyDescent="0.25">
      <c r="A8" s="26">
        <v>6002</v>
      </c>
      <c r="B8" s="27" t="s">
        <v>95</v>
      </c>
      <c r="C8" s="28">
        <v>16</v>
      </c>
      <c r="D8" s="29"/>
      <c r="E8" s="29"/>
      <c r="F8" s="29"/>
      <c r="G8" s="30"/>
      <c r="H8" s="31">
        <v>8</v>
      </c>
      <c r="I8" s="29">
        <v>8</v>
      </c>
      <c r="J8" s="29"/>
      <c r="K8" s="29"/>
      <c r="L8" s="32"/>
      <c r="M8" s="28">
        <f t="shared" si="0"/>
        <v>10</v>
      </c>
      <c r="N8" s="29">
        <v>10</v>
      </c>
      <c r="O8" s="29"/>
      <c r="P8" s="29"/>
      <c r="Q8" s="32"/>
      <c r="R8" s="28">
        <v>11</v>
      </c>
      <c r="S8" s="29">
        <v>5</v>
      </c>
      <c r="T8" s="29">
        <v>4</v>
      </c>
      <c r="U8" s="29">
        <v>2</v>
      </c>
      <c r="V8" s="30"/>
      <c r="W8" s="28">
        <v>28</v>
      </c>
      <c r="X8" s="29">
        <v>10</v>
      </c>
      <c r="Y8" s="29">
        <v>14</v>
      </c>
      <c r="Z8" s="29">
        <v>4</v>
      </c>
      <c r="AA8" s="30"/>
      <c r="AB8" s="33">
        <f t="shared" si="1"/>
        <v>0.6071428571428571</v>
      </c>
      <c r="AC8" s="28">
        <v>48</v>
      </c>
      <c r="AD8" s="29">
        <v>25</v>
      </c>
      <c r="AE8" s="29">
        <v>18</v>
      </c>
      <c r="AF8" s="29">
        <v>5</v>
      </c>
      <c r="AG8" s="30"/>
      <c r="AH8" s="28">
        <v>61</v>
      </c>
      <c r="AI8" s="29">
        <v>29</v>
      </c>
      <c r="AJ8" s="29">
        <v>26</v>
      </c>
      <c r="AK8" s="29">
        <v>6</v>
      </c>
      <c r="AL8" s="30"/>
      <c r="AM8" s="28">
        <v>65</v>
      </c>
      <c r="AN8" s="29">
        <v>29</v>
      </c>
      <c r="AO8" s="29">
        <v>30</v>
      </c>
      <c r="AP8" s="29">
        <v>6</v>
      </c>
      <c r="AQ8" s="30"/>
      <c r="AR8" s="28">
        <v>69</v>
      </c>
      <c r="AS8" s="29">
        <v>31</v>
      </c>
      <c r="AT8" s="29">
        <v>32</v>
      </c>
      <c r="AU8" s="29">
        <v>6</v>
      </c>
      <c r="AV8" s="32"/>
      <c r="AW8" s="28">
        <v>77</v>
      </c>
      <c r="AX8" s="29">
        <v>33</v>
      </c>
      <c r="AY8" s="29">
        <v>38</v>
      </c>
      <c r="AZ8" s="29">
        <v>6</v>
      </c>
      <c r="BA8" s="30"/>
      <c r="BB8" s="194">
        <v>84</v>
      </c>
      <c r="BC8" s="29">
        <v>33</v>
      </c>
      <c r="BD8" s="29">
        <v>44</v>
      </c>
      <c r="BE8" s="29">
        <v>7</v>
      </c>
      <c r="BF8" s="30"/>
      <c r="BG8" s="194">
        <v>95</v>
      </c>
      <c r="BH8" s="29">
        <v>35</v>
      </c>
      <c r="BI8" s="29">
        <v>53</v>
      </c>
      <c r="BJ8" s="29">
        <v>7</v>
      </c>
      <c r="BK8" s="30"/>
      <c r="BL8" s="183">
        <f t="shared" si="2"/>
        <v>11</v>
      </c>
    </row>
    <row r="9" spans="1:64" ht="60" x14ac:dyDescent="0.25">
      <c r="A9" s="30">
        <v>6013</v>
      </c>
      <c r="B9" s="158" t="s">
        <v>55</v>
      </c>
      <c r="C9" s="30">
        <v>12</v>
      </c>
      <c r="D9" s="30"/>
      <c r="E9" s="30"/>
      <c r="F9" s="30"/>
      <c r="G9" s="30"/>
      <c r="H9" s="30"/>
      <c r="I9" s="30"/>
      <c r="J9" s="30"/>
      <c r="K9" s="30"/>
      <c r="L9" s="30"/>
      <c r="M9" s="30">
        <f t="shared" si="0"/>
        <v>1</v>
      </c>
      <c r="N9" s="30">
        <v>1</v>
      </c>
      <c r="O9" s="30"/>
      <c r="P9" s="30"/>
      <c r="Q9" s="30"/>
      <c r="R9" s="30">
        <v>13</v>
      </c>
      <c r="S9" s="30">
        <v>13</v>
      </c>
      <c r="T9" s="30"/>
      <c r="U9" s="30"/>
      <c r="V9" s="30"/>
      <c r="W9" s="30">
        <v>20</v>
      </c>
      <c r="X9" s="30">
        <v>20</v>
      </c>
      <c r="Y9" s="30"/>
      <c r="Z9" s="30"/>
      <c r="AA9" s="30"/>
      <c r="AB9" s="30">
        <f t="shared" si="1"/>
        <v>0.35</v>
      </c>
      <c r="AC9" s="30">
        <v>25</v>
      </c>
      <c r="AD9" s="30">
        <v>25</v>
      </c>
      <c r="AE9" s="30"/>
      <c r="AF9" s="30"/>
      <c r="AG9" s="30"/>
      <c r="AH9" s="30">
        <v>43</v>
      </c>
      <c r="AI9" s="30">
        <v>43</v>
      </c>
      <c r="AJ9" s="30"/>
      <c r="AK9" s="30"/>
      <c r="AL9" s="30"/>
      <c r="AM9" s="30">
        <v>53</v>
      </c>
      <c r="AN9" s="30">
        <v>53</v>
      </c>
      <c r="AO9" s="30"/>
      <c r="AP9" s="30"/>
      <c r="AQ9" s="30"/>
      <c r="AR9" s="30">
        <v>55</v>
      </c>
      <c r="AS9" s="30">
        <v>55</v>
      </c>
      <c r="AT9" s="30"/>
      <c r="AU9" s="30"/>
      <c r="AV9" s="32"/>
      <c r="AW9" s="26">
        <v>66</v>
      </c>
      <c r="AX9" s="29">
        <v>66</v>
      </c>
      <c r="AY9" s="29"/>
      <c r="AZ9" s="29"/>
      <c r="BA9" s="30"/>
      <c r="BB9" s="197">
        <v>101</v>
      </c>
      <c r="BC9" s="30">
        <v>101</v>
      </c>
      <c r="BD9" s="30"/>
      <c r="BE9" s="30"/>
      <c r="BF9" s="30"/>
      <c r="BG9" s="197">
        <v>114</v>
      </c>
      <c r="BH9" s="30">
        <v>114</v>
      </c>
      <c r="BI9" s="30"/>
      <c r="BJ9" s="30"/>
      <c r="BK9" s="30"/>
      <c r="BL9" s="183">
        <f t="shared" si="2"/>
        <v>13</v>
      </c>
    </row>
    <row r="10" spans="1:64" s="165" customFormat="1" ht="75" x14ac:dyDescent="0.25">
      <c r="A10" s="30">
        <v>9401</v>
      </c>
      <c r="B10" s="158" t="s">
        <v>57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>
        <f t="shared" si="0"/>
        <v>0</v>
      </c>
      <c r="N10" s="30"/>
      <c r="O10" s="30"/>
      <c r="P10" s="30"/>
      <c r="Q10" s="30"/>
      <c r="R10" s="30">
        <v>5</v>
      </c>
      <c r="S10" s="30">
        <v>2</v>
      </c>
      <c r="T10" s="30">
        <v>2</v>
      </c>
      <c r="U10" s="30"/>
      <c r="V10" s="30"/>
      <c r="W10" s="30">
        <v>9</v>
      </c>
      <c r="X10" s="30">
        <v>2</v>
      </c>
      <c r="Y10" s="30">
        <v>5</v>
      </c>
      <c r="Z10" s="30">
        <v>2</v>
      </c>
      <c r="AA10" s="30"/>
      <c r="AB10" s="30">
        <f t="shared" si="1"/>
        <v>0.44444444444444442</v>
      </c>
      <c r="AC10" s="30">
        <v>13</v>
      </c>
      <c r="AD10" s="30">
        <v>11</v>
      </c>
      <c r="AE10" s="30"/>
      <c r="AF10" s="30">
        <v>2</v>
      </c>
      <c r="AG10" s="30"/>
      <c r="AH10" s="30">
        <v>29</v>
      </c>
      <c r="AI10" s="30">
        <v>20</v>
      </c>
      <c r="AJ10" s="30">
        <v>6</v>
      </c>
      <c r="AK10" s="30">
        <v>3</v>
      </c>
      <c r="AL10" s="30"/>
      <c r="AM10" s="30">
        <v>36</v>
      </c>
      <c r="AN10" s="30">
        <v>23</v>
      </c>
      <c r="AO10" s="30">
        <v>6</v>
      </c>
      <c r="AP10" s="30">
        <v>7</v>
      </c>
      <c r="AQ10" s="30"/>
      <c r="AR10" s="30">
        <v>40</v>
      </c>
      <c r="AS10" s="30">
        <v>24</v>
      </c>
      <c r="AT10" s="30">
        <v>6</v>
      </c>
      <c r="AU10" s="30">
        <v>10</v>
      </c>
      <c r="AV10" s="32"/>
      <c r="AW10" s="26">
        <v>50</v>
      </c>
      <c r="AX10" s="29">
        <v>34</v>
      </c>
      <c r="AY10" s="29">
        <v>6</v>
      </c>
      <c r="AZ10" s="29">
        <v>10</v>
      </c>
      <c r="BA10" s="30"/>
      <c r="BB10" s="197">
        <v>52</v>
      </c>
      <c r="BC10" s="30">
        <v>36</v>
      </c>
      <c r="BD10" s="30">
        <v>6</v>
      </c>
      <c r="BE10" s="30">
        <v>10</v>
      </c>
      <c r="BF10" s="30"/>
      <c r="BG10" s="197">
        <v>63</v>
      </c>
      <c r="BH10" s="30">
        <v>46</v>
      </c>
      <c r="BI10" s="30">
        <v>7</v>
      </c>
      <c r="BJ10" s="30">
        <v>10</v>
      </c>
      <c r="BK10" s="30"/>
      <c r="BL10" s="183">
        <f t="shared" si="2"/>
        <v>11</v>
      </c>
    </row>
    <row r="11" spans="1:64" ht="60" x14ac:dyDescent="0.25">
      <c r="A11" s="77">
        <v>6007</v>
      </c>
      <c r="B11" s="78" t="s">
        <v>106</v>
      </c>
      <c r="C11" s="37">
        <v>5</v>
      </c>
      <c r="D11" s="38"/>
      <c r="E11" s="38"/>
      <c r="F11" s="38"/>
      <c r="G11" s="39"/>
      <c r="H11" s="40">
        <v>2</v>
      </c>
      <c r="I11" s="38">
        <v>1</v>
      </c>
      <c r="J11" s="38"/>
      <c r="K11" s="38">
        <v>1</v>
      </c>
      <c r="L11" s="41"/>
      <c r="M11" s="37">
        <f t="shared" si="0"/>
        <v>6</v>
      </c>
      <c r="N11" s="38">
        <v>6</v>
      </c>
      <c r="O11" s="38"/>
      <c r="P11" s="38"/>
      <c r="Q11" s="41"/>
      <c r="R11" s="37">
        <v>6</v>
      </c>
      <c r="S11" s="38">
        <v>6</v>
      </c>
      <c r="T11" s="38"/>
      <c r="U11" s="38"/>
      <c r="V11" s="39"/>
      <c r="W11" s="37">
        <v>11</v>
      </c>
      <c r="X11" s="38">
        <v>11</v>
      </c>
      <c r="Y11" s="38"/>
      <c r="Z11" s="38"/>
      <c r="AA11" s="39"/>
      <c r="AB11" s="42">
        <f t="shared" si="1"/>
        <v>0.45454545454545453</v>
      </c>
      <c r="AC11" s="37">
        <v>16</v>
      </c>
      <c r="AD11" s="38">
        <v>16</v>
      </c>
      <c r="AE11" s="38"/>
      <c r="AF11" s="38"/>
      <c r="AG11" s="39"/>
      <c r="AH11" s="37">
        <v>18</v>
      </c>
      <c r="AI11" s="38">
        <v>18</v>
      </c>
      <c r="AJ11" s="38"/>
      <c r="AK11" s="38"/>
      <c r="AL11" s="39"/>
      <c r="AM11" s="37">
        <v>19</v>
      </c>
      <c r="AN11" s="38">
        <v>19</v>
      </c>
      <c r="AO11" s="38"/>
      <c r="AP11" s="38"/>
      <c r="AQ11" s="39"/>
      <c r="AR11" s="37">
        <v>24</v>
      </c>
      <c r="AS11" s="38">
        <v>24</v>
      </c>
      <c r="AT11" s="38"/>
      <c r="AU11" s="38"/>
      <c r="AV11" s="41"/>
      <c r="AW11" s="37">
        <v>31</v>
      </c>
      <c r="AX11" s="122">
        <v>31</v>
      </c>
      <c r="AY11" s="122"/>
      <c r="AZ11" s="122"/>
      <c r="BA11" s="39"/>
      <c r="BB11" s="196">
        <v>35</v>
      </c>
      <c r="BC11" s="122">
        <v>35</v>
      </c>
      <c r="BD11" s="122"/>
      <c r="BE11" s="122"/>
      <c r="BF11" s="39"/>
      <c r="BG11" s="196">
        <v>41</v>
      </c>
      <c r="BH11" s="122">
        <v>40</v>
      </c>
      <c r="BI11" s="122"/>
      <c r="BJ11" s="122">
        <v>1</v>
      </c>
      <c r="BK11" s="39"/>
      <c r="BL11" s="183">
        <f t="shared" si="2"/>
        <v>6</v>
      </c>
    </row>
    <row r="12" spans="1:64" ht="60.75" thickBot="1" x14ac:dyDescent="0.3">
      <c r="A12" s="18">
        <v>4024</v>
      </c>
      <c r="B12" s="19" t="s">
        <v>101</v>
      </c>
      <c r="C12" s="20"/>
      <c r="D12" s="21"/>
      <c r="E12" s="21"/>
      <c r="F12" s="21"/>
      <c r="G12" s="22"/>
      <c r="H12" s="23">
        <v>13</v>
      </c>
      <c r="I12" s="21">
        <v>13</v>
      </c>
      <c r="J12" s="21"/>
      <c r="K12" s="21"/>
      <c r="L12" s="24"/>
      <c r="M12" s="20">
        <f t="shared" si="0"/>
        <v>23</v>
      </c>
      <c r="N12" s="21">
        <v>23</v>
      </c>
      <c r="O12" s="21"/>
      <c r="P12" s="21"/>
      <c r="Q12" s="24"/>
      <c r="R12" s="20">
        <v>1</v>
      </c>
      <c r="S12" s="21"/>
      <c r="T12" s="21">
        <v>1</v>
      </c>
      <c r="U12" s="21"/>
      <c r="V12" s="22"/>
      <c r="W12" s="20">
        <v>2</v>
      </c>
      <c r="X12" s="21"/>
      <c r="Y12" s="21">
        <v>2</v>
      </c>
      <c r="Z12" s="21"/>
      <c r="AA12" s="22"/>
      <c r="AB12" s="25">
        <f t="shared" si="1"/>
        <v>0.5</v>
      </c>
      <c r="AC12" s="20">
        <v>4</v>
      </c>
      <c r="AD12" s="21">
        <v>3</v>
      </c>
      <c r="AE12" s="21">
        <v>1</v>
      </c>
      <c r="AF12" s="21"/>
      <c r="AG12" s="22"/>
      <c r="AH12" s="20">
        <v>8</v>
      </c>
      <c r="AI12" s="21">
        <v>5</v>
      </c>
      <c r="AJ12" s="21">
        <v>2</v>
      </c>
      <c r="AK12" s="21">
        <v>1</v>
      </c>
      <c r="AL12" s="22"/>
      <c r="AM12" s="20">
        <v>10</v>
      </c>
      <c r="AN12" s="21">
        <v>7</v>
      </c>
      <c r="AO12" s="21">
        <v>2</v>
      </c>
      <c r="AP12" s="21">
        <v>1</v>
      </c>
      <c r="AQ12" s="22"/>
      <c r="AR12" s="20">
        <v>13</v>
      </c>
      <c r="AS12" s="21">
        <v>10</v>
      </c>
      <c r="AT12" s="21">
        <v>2</v>
      </c>
      <c r="AU12" s="21">
        <v>1</v>
      </c>
      <c r="AV12" s="24"/>
      <c r="AW12" s="20">
        <v>14</v>
      </c>
      <c r="AX12" s="21">
        <v>10</v>
      </c>
      <c r="AY12" s="21">
        <v>3</v>
      </c>
      <c r="AZ12" s="21">
        <v>1</v>
      </c>
      <c r="BA12" s="22"/>
      <c r="BB12" s="199">
        <v>16</v>
      </c>
      <c r="BC12" s="21">
        <v>12</v>
      </c>
      <c r="BD12" s="21">
        <v>3</v>
      </c>
      <c r="BE12" s="21">
        <v>1</v>
      </c>
      <c r="BF12" s="22"/>
      <c r="BG12" s="199">
        <v>18</v>
      </c>
      <c r="BH12" s="21">
        <v>12</v>
      </c>
      <c r="BI12" s="21">
        <v>5</v>
      </c>
      <c r="BJ12" s="21">
        <v>1</v>
      </c>
      <c r="BK12" s="22"/>
      <c r="BL12" s="183">
        <f t="shared" si="2"/>
        <v>2</v>
      </c>
    </row>
    <row r="13" spans="1:64" ht="60" x14ac:dyDescent="0.25">
      <c r="A13" s="148">
        <v>5002</v>
      </c>
      <c r="B13" s="149" t="s">
        <v>99</v>
      </c>
      <c r="C13" s="150"/>
      <c r="D13" s="151"/>
      <c r="E13" s="151"/>
      <c r="F13" s="151"/>
      <c r="G13" s="152"/>
      <c r="H13" s="153">
        <v>32</v>
      </c>
      <c r="I13" s="151">
        <v>14</v>
      </c>
      <c r="J13" s="151">
        <v>12</v>
      </c>
      <c r="K13" s="151">
        <v>6</v>
      </c>
      <c r="L13" s="154"/>
      <c r="M13" s="150">
        <f t="shared" si="0"/>
        <v>64</v>
      </c>
      <c r="N13" s="151">
        <v>46</v>
      </c>
      <c r="O13" s="151">
        <v>12</v>
      </c>
      <c r="P13" s="151">
        <v>6</v>
      </c>
      <c r="Q13" s="154"/>
      <c r="R13" s="155">
        <v>0</v>
      </c>
      <c r="S13" s="156"/>
      <c r="T13" s="156"/>
      <c r="U13" s="156"/>
      <c r="V13" s="157"/>
      <c r="W13" s="155">
        <v>1</v>
      </c>
      <c r="X13" s="156"/>
      <c r="Y13" s="156"/>
      <c r="Z13" s="156">
        <v>1</v>
      </c>
      <c r="AA13" s="22"/>
      <c r="AB13" s="25">
        <f t="shared" si="1"/>
        <v>1</v>
      </c>
      <c r="AC13" s="155">
        <v>3</v>
      </c>
      <c r="AD13" s="156">
        <v>1</v>
      </c>
      <c r="AE13" s="156"/>
      <c r="AF13" s="156">
        <v>2</v>
      </c>
      <c r="AG13" s="22"/>
      <c r="AH13" s="155">
        <v>5</v>
      </c>
      <c r="AI13" s="156">
        <v>3</v>
      </c>
      <c r="AJ13" s="156"/>
      <c r="AK13" s="156">
        <v>2</v>
      </c>
      <c r="AL13" s="22"/>
      <c r="AM13" s="155">
        <v>5</v>
      </c>
      <c r="AN13" s="156">
        <v>3</v>
      </c>
      <c r="AO13" s="156">
        <v>0</v>
      </c>
      <c r="AP13" s="156">
        <v>2</v>
      </c>
      <c r="AQ13" s="22"/>
      <c r="AR13" s="155">
        <v>5</v>
      </c>
      <c r="AS13" s="156">
        <v>3</v>
      </c>
      <c r="AT13" s="156">
        <v>0</v>
      </c>
      <c r="AU13" s="156">
        <v>2</v>
      </c>
      <c r="AV13" s="24"/>
      <c r="AW13" s="20">
        <v>5</v>
      </c>
      <c r="AX13" s="21">
        <v>3</v>
      </c>
      <c r="AY13" s="21">
        <v>0</v>
      </c>
      <c r="AZ13" s="21">
        <v>2</v>
      </c>
      <c r="BA13" s="22"/>
      <c r="BB13" s="200">
        <v>6</v>
      </c>
      <c r="BC13" s="156">
        <v>4</v>
      </c>
      <c r="BD13" s="156">
        <v>0</v>
      </c>
      <c r="BE13" s="156">
        <v>2</v>
      </c>
      <c r="BF13" s="22"/>
      <c r="BG13" s="200">
        <v>6</v>
      </c>
      <c r="BH13" s="156">
        <v>4</v>
      </c>
      <c r="BI13" s="156">
        <v>0</v>
      </c>
      <c r="BJ13" s="156">
        <v>2</v>
      </c>
      <c r="BK13" s="22"/>
      <c r="BL13" s="183">
        <f t="shared" si="2"/>
        <v>0</v>
      </c>
    </row>
    <row r="14" spans="1:64" s="165" customFormat="1" ht="45" x14ac:dyDescent="0.25">
      <c r="A14" s="18">
        <v>6008</v>
      </c>
      <c r="B14" s="19" t="s">
        <v>60</v>
      </c>
      <c r="C14" s="20"/>
      <c r="D14" s="21"/>
      <c r="E14" s="21"/>
      <c r="F14" s="230"/>
      <c r="G14" s="22"/>
      <c r="H14" s="23">
        <v>3</v>
      </c>
      <c r="I14" s="21"/>
      <c r="J14" s="21">
        <v>3</v>
      </c>
      <c r="K14" s="230"/>
      <c r="L14" s="24"/>
      <c r="M14" s="20">
        <f t="shared" si="0"/>
        <v>3</v>
      </c>
      <c r="N14" s="21"/>
      <c r="O14" s="21">
        <v>3</v>
      </c>
      <c r="P14" s="230"/>
      <c r="Q14" s="24"/>
      <c r="R14" s="20">
        <v>0</v>
      </c>
      <c r="S14" s="21"/>
      <c r="T14" s="21"/>
      <c r="U14" s="21"/>
      <c r="V14" s="22"/>
      <c r="W14" s="20">
        <v>1</v>
      </c>
      <c r="X14" s="21">
        <v>1</v>
      </c>
      <c r="Y14" s="21"/>
      <c r="Z14" s="21"/>
      <c r="AA14" s="22"/>
      <c r="AB14" s="25">
        <f t="shared" si="1"/>
        <v>1</v>
      </c>
      <c r="AC14" s="20">
        <v>2</v>
      </c>
      <c r="AD14" s="21">
        <v>2</v>
      </c>
      <c r="AE14" s="21"/>
      <c r="AF14" s="21"/>
      <c r="AG14" s="22"/>
      <c r="AH14" s="20">
        <v>2</v>
      </c>
      <c r="AI14" s="21">
        <v>2</v>
      </c>
      <c r="AJ14" s="21"/>
      <c r="AK14" s="21"/>
      <c r="AL14" s="22"/>
      <c r="AM14" s="20">
        <v>2</v>
      </c>
      <c r="AN14" s="21">
        <v>2</v>
      </c>
      <c r="AO14" s="21"/>
      <c r="AP14" s="21"/>
      <c r="AQ14" s="22"/>
      <c r="AR14" s="20">
        <v>3</v>
      </c>
      <c r="AS14" s="21">
        <v>3</v>
      </c>
      <c r="AT14" s="21"/>
      <c r="AU14" s="21"/>
      <c r="AV14" s="24"/>
      <c r="AW14" s="20">
        <v>3</v>
      </c>
      <c r="AX14" s="21">
        <v>3</v>
      </c>
      <c r="AY14" s="21"/>
      <c r="AZ14" s="21"/>
      <c r="BA14" s="22"/>
      <c r="BB14" s="199">
        <v>3</v>
      </c>
      <c r="BC14" s="21">
        <v>3</v>
      </c>
      <c r="BD14" s="21"/>
      <c r="BE14" s="21"/>
      <c r="BF14" s="22"/>
      <c r="BG14" s="199">
        <v>5</v>
      </c>
      <c r="BH14" s="21">
        <v>5</v>
      </c>
      <c r="BI14" s="21"/>
      <c r="BJ14" s="21"/>
      <c r="BK14" s="22"/>
      <c r="BL14" s="183">
        <f t="shared" si="2"/>
        <v>2</v>
      </c>
    </row>
    <row r="15" spans="1:64" s="165" customFormat="1" ht="45" x14ac:dyDescent="0.25">
      <c r="A15" s="18">
        <v>6025</v>
      </c>
      <c r="B15" s="19" t="s">
        <v>110</v>
      </c>
      <c r="C15" s="20"/>
      <c r="D15" s="21"/>
      <c r="E15" s="21"/>
      <c r="F15" s="21"/>
      <c r="G15" s="22"/>
      <c r="H15" s="23">
        <v>4</v>
      </c>
      <c r="I15" s="21">
        <v>4</v>
      </c>
      <c r="J15" s="21"/>
      <c r="K15" s="21"/>
      <c r="L15" s="24">
        <v>4</v>
      </c>
      <c r="M15" s="20">
        <f t="shared" si="0"/>
        <v>7</v>
      </c>
      <c r="N15" s="21">
        <v>7</v>
      </c>
      <c r="O15" s="21"/>
      <c r="P15" s="21"/>
      <c r="Q15" s="24">
        <v>4</v>
      </c>
      <c r="R15" s="20">
        <v>0</v>
      </c>
      <c r="S15" s="21"/>
      <c r="T15" s="21"/>
      <c r="U15" s="21"/>
      <c r="V15" s="22"/>
      <c r="W15" s="20">
        <v>0</v>
      </c>
      <c r="X15" s="21"/>
      <c r="Y15" s="21"/>
      <c r="Z15" s="21"/>
      <c r="AA15" s="22"/>
      <c r="AB15" s="25">
        <v>0</v>
      </c>
      <c r="AC15" s="20">
        <v>1</v>
      </c>
      <c r="AD15" s="21">
        <v>1</v>
      </c>
      <c r="AE15" s="21"/>
      <c r="AF15" s="21"/>
      <c r="AG15" s="22"/>
      <c r="AH15" s="20">
        <v>2</v>
      </c>
      <c r="AI15" s="21">
        <v>2</v>
      </c>
      <c r="AJ15" s="21"/>
      <c r="AK15" s="21"/>
      <c r="AL15" s="22"/>
      <c r="AM15" s="20">
        <v>2</v>
      </c>
      <c r="AN15" s="21">
        <v>2</v>
      </c>
      <c r="AO15" s="21"/>
      <c r="AP15" s="21"/>
      <c r="AQ15" s="22"/>
      <c r="AR15" s="20">
        <v>2</v>
      </c>
      <c r="AS15" s="21">
        <v>2</v>
      </c>
      <c r="AT15" s="21"/>
      <c r="AU15" s="21"/>
      <c r="AV15" s="24"/>
      <c r="AW15" s="18">
        <v>2</v>
      </c>
      <c r="AX15" s="21">
        <v>2</v>
      </c>
      <c r="AY15" s="21"/>
      <c r="AZ15" s="21"/>
      <c r="BA15" s="22"/>
      <c r="BB15" s="198">
        <v>2</v>
      </c>
      <c r="BC15" s="22">
        <v>2</v>
      </c>
      <c r="BD15" s="22"/>
      <c r="BE15" s="22"/>
      <c r="BF15" s="22"/>
      <c r="BG15" s="198">
        <v>4</v>
      </c>
      <c r="BH15" s="22">
        <v>4</v>
      </c>
      <c r="BI15" s="22"/>
      <c r="BJ15" s="22"/>
      <c r="BK15" s="22"/>
      <c r="BL15" s="183">
        <f t="shared" si="2"/>
        <v>2</v>
      </c>
    </row>
    <row r="16" spans="1:64" ht="45.75" thickBot="1" x14ac:dyDescent="0.3">
      <c r="A16" s="126">
        <v>5018</v>
      </c>
      <c r="B16" s="127" t="s">
        <v>112</v>
      </c>
      <c r="C16" s="128"/>
      <c r="D16" s="129"/>
      <c r="E16" s="129"/>
      <c r="F16" s="129"/>
      <c r="G16" s="130"/>
      <c r="H16" s="131">
        <v>30</v>
      </c>
      <c r="I16" s="129">
        <v>16</v>
      </c>
      <c r="J16" s="129">
        <v>6</v>
      </c>
      <c r="K16" s="129">
        <v>8</v>
      </c>
      <c r="L16" s="132"/>
      <c r="M16" s="128">
        <f t="shared" si="0"/>
        <v>52</v>
      </c>
      <c r="N16" s="129">
        <v>52</v>
      </c>
      <c r="O16" s="129"/>
      <c r="P16" s="129"/>
      <c r="Q16" s="132"/>
      <c r="R16" s="128">
        <v>0</v>
      </c>
      <c r="S16" s="129"/>
      <c r="T16" s="129"/>
      <c r="U16" s="129"/>
      <c r="V16" s="130"/>
      <c r="W16" s="128">
        <v>0</v>
      </c>
      <c r="X16" s="129"/>
      <c r="Y16" s="129"/>
      <c r="Z16" s="129"/>
      <c r="AA16" s="130"/>
      <c r="AB16" s="133">
        <v>0</v>
      </c>
      <c r="AC16" s="128">
        <v>0</v>
      </c>
      <c r="AD16" s="129"/>
      <c r="AE16" s="129"/>
      <c r="AF16" s="129"/>
      <c r="AG16" s="130"/>
      <c r="AH16" s="128">
        <v>0</v>
      </c>
      <c r="AI16" s="129"/>
      <c r="AJ16" s="129"/>
      <c r="AK16" s="129"/>
      <c r="AL16" s="130"/>
      <c r="AM16" s="128">
        <v>0</v>
      </c>
      <c r="AN16" s="129"/>
      <c r="AO16" s="129"/>
      <c r="AP16" s="129"/>
      <c r="AQ16" s="130"/>
      <c r="AR16" s="128">
        <v>0</v>
      </c>
      <c r="AS16" s="129"/>
      <c r="AT16" s="129"/>
      <c r="AU16" s="129"/>
      <c r="AV16" s="132"/>
      <c r="AW16" s="166">
        <v>0</v>
      </c>
      <c r="AX16" s="34"/>
      <c r="AY16" s="34"/>
      <c r="AZ16" s="34"/>
      <c r="BA16" s="35"/>
      <c r="BB16" s="201">
        <v>0</v>
      </c>
      <c r="BC16" s="35"/>
      <c r="BD16" s="35"/>
      <c r="BE16" s="35"/>
      <c r="BF16" s="35"/>
      <c r="BG16" s="201">
        <v>0</v>
      </c>
      <c r="BH16" s="35"/>
      <c r="BI16" s="35"/>
      <c r="BJ16" s="35"/>
      <c r="BK16" s="35"/>
      <c r="BL16" s="183">
        <f t="shared" si="2"/>
        <v>0</v>
      </c>
    </row>
    <row r="17" spans="1:64" s="165" customFormat="1" ht="60.75" thickBot="1" x14ac:dyDescent="0.3">
      <c r="A17" s="152">
        <v>4018</v>
      </c>
      <c r="B17" s="231" t="s">
        <v>239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4"/>
      <c r="AW17" s="18">
        <v>20</v>
      </c>
      <c r="AX17" s="21">
        <v>2</v>
      </c>
      <c r="AY17" s="21">
        <v>18</v>
      </c>
      <c r="AZ17" s="21"/>
      <c r="BA17" s="22"/>
      <c r="BB17" s="232">
        <v>24</v>
      </c>
      <c r="BC17" s="152">
        <v>2</v>
      </c>
      <c r="BD17" s="152">
        <v>22</v>
      </c>
      <c r="BE17" s="152"/>
      <c r="BF17" s="152"/>
      <c r="BG17" s="232">
        <v>24</v>
      </c>
      <c r="BH17" s="152">
        <v>2</v>
      </c>
      <c r="BI17" s="152">
        <v>22</v>
      </c>
      <c r="BJ17" s="152"/>
      <c r="BK17" s="152"/>
      <c r="BL17" s="183">
        <f t="shared" si="2"/>
        <v>0</v>
      </c>
    </row>
    <row r="18" spans="1:64" s="165" customFormat="1" ht="45.75" thickBot="1" x14ac:dyDescent="0.3">
      <c r="A18" s="163">
        <v>5015</v>
      </c>
      <c r="B18" s="164" t="s">
        <v>238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91"/>
      <c r="AW18" s="203">
        <v>11</v>
      </c>
      <c r="AX18" s="204">
        <v>11</v>
      </c>
      <c r="AY18" s="204"/>
      <c r="AZ18" s="204"/>
      <c r="BA18" s="205"/>
      <c r="BB18" s="202">
        <v>15</v>
      </c>
      <c r="BC18" s="163">
        <v>15</v>
      </c>
      <c r="BD18" s="163"/>
      <c r="BE18" s="163"/>
      <c r="BF18" s="163"/>
      <c r="BG18" s="202">
        <v>20</v>
      </c>
      <c r="BH18" s="163">
        <v>20</v>
      </c>
      <c r="BI18" s="163"/>
      <c r="BJ18" s="163"/>
      <c r="BK18" s="163"/>
      <c r="BL18" s="183">
        <f t="shared" si="2"/>
        <v>5</v>
      </c>
    </row>
  </sheetData>
  <autoFilter ref="A4:AQ4">
    <sortState ref="A5:AQ16">
      <sortCondition descending="1" ref="AM4"/>
    </sortState>
  </autoFilter>
  <mergeCells count="14">
    <mergeCell ref="A2:A3"/>
    <mergeCell ref="B2:B3"/>
    <mergeCell ref="C2:G2"/>
    <mergeCell ref="H2:L2"/>
    <mergeCell ref="M2:Q2"/>
    <mergeCell ref="BG2:BK2"/>
    <mergeCell ref="BB2:BF2"/>
    <mergeCell ref="W2:AA2"/>
    <mergeCell ref="AC2:AG2"/>
    <mergeCell ref="R2:V2"/>
    <mergeCell ref="AW2:BA2"/>
    <mergeCell ref="AR2:AV2"/>
    <mergeCell ref="AM2:AQ2"/>
    <mergeCell ref="AH2:AL2"/>
  </mergeCells>
  <pageMargins left="0" right="0" top="0.15748031496062992" bottom="0.15748031496062992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02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RowHeight="15" x14ac:dyDescent="0.25"/>
  <cols>
    <col min="1" max="1" width="10.28515625" style="1" bestFit="1" customWidth="1"/>
    <col min="2" max="2" width="9.140625" style="1"/>
    <col min="3" max="3" width="17.140625" style="1" customWidth="1"/>
    <col min="4" max="4" width="16.28515625" style="1" customWidth="1"/>
    <col min="5" max="5" width="14.7109375" style="1" customWidth="1"/>
    <col min="6" max="16" width="16.5703125" style="1" customWidth="1"/>
    <col min="17" max="17" width="13.140625" style="1" customWidth="1"/>
    <col min="18" max="16384" width="9.140625" style="1"/>
  </cols>
  <sheetData>
    <row r="2" spans="1:30" ht="52.5" customHeight="1" x14ac:dyDescent="0.25">
      <c r="A2" s="332" t="s">
        <v>127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</row>
    <row r="4" spans="1:30" ht="71.25" x14ac:dyDescent="0.25">
      <c r="A4" s="120" t="s">
        <v>69</v>
      </c>
      <c r="B4" s="120" t="s">
        <v>70</v>
      </c>
      <c r="C4" s="120" t="s">
        <v>71</v>
      </c>
      <c r="D4" s="120" t="s">
        <v>72</v>
      </c>
      <c r="E4" s="120" t="s">
        <v>73</v>
      </c>
      <c r="F4" s="120" t="s">
        <v>74</v>
      </c>
      <c r="G4" s="120" t="s">
        <v>142</v>
      </c>
      <c r="H4" s="120" t="s">
        <v>141</v>
      </c>
      <c r="I4" s="120" t="s">
        <v>143</v>
      </c>
      <c r="J4" s="120" t="s">
        <v>146</v>
      </c>
      <c r="K4" s="120" t="s">
        <v>147</v>
      </c>
      <c r="L4" s="120" t="s">
        <v>148</v>
      </c>
      <c r="M4" s="120" t="s">
        <v>349</v>
      </c>
      <c r="N4" s="120" t="s">
        <v>350</v>
      </c>
      <c r="O4" s="120" t="s">
        <v>351</v>
      </c>
      <c r="P4" s="120" t="s">
        <v>353</v>
      </c>
      <c r="Q4" s="120" t="s">
        <v>144</v>
      </c>
    </row>
    <row r="5" spans="1:30" ht="108" x14ac:dyDescent="0.25">
      <c r="A5" s="80">
        <v>1</v>
      </c>
      <c r="B5" s="81">
        <v>4044</v>
      </c>
      <c r="C5" s="82" t="s">
        <v>80</v>
      </c>
      <c r="D5" s="83">
        <f t="shared" ref="D5:D36" si="0">E5+F5</f>
        <v>47</v>
      </c>
      <c r="E5" s="83">
        <v>5</v>
      </c>
      <c r="F5" s="84">
        <v>42</v>
      </c>
      <c r="G5" s="84">
        <f t="shared" ref="G5:G36" si="1">H5+I5</f>
        <v>77</v>
      </c>
      <c r="H5" s="84">
        <v>1</v>
      </c>
      <c r="I5" s="84">
        <v>76</v>
      </c>
      <c r="J5" s="84">
        <f t="shared" ref="J5:J36" si="2">K5+L5</f>
        <v>88</v>
      </c>
      <c r="K5" s="84">
        <v>1</v>
      </c>
      <c r="L5" s="84">
        <v>87</v>
      </c>
      <c r="M5" s="84">
        <v>147</v>
      </c>
      <c r="N5" s="84">
        <v>1</v>
      </c>
      <c r="O5" s="84">
        <v>146</v>
      </c>
      <c r="P5" s="84">
        <v>74</v>
      </c>
      <c r="Q5" s="85">
        <f t="shared" ref="Q5:Q36" si="3">O5/M5</f>
        <v>0.99319727891156462</v>
      </c>
    </row>
    <row r="6" spans="1:30" ht="96" x14ac:dyDescent="0.25">
      <c r="A6" s="80">
        <f t="shared" ref="A6:A37" si="4">A5+1</f>
        <v>2</v>
      </c>
      <c r="B6" s="86">
        <v>2702</v>
      </c>
      <c r="C6" s="82" t="s">
        <v>8</v>
      </c>
      <c r="D6" s="83">
        <f t="shared" si="0"/>
        <v>236</v>
      </c>
      <c r="E6" s="83">
        <v>23</v>
      </c>
      <c r="F6" s="84">
        <v>213</v>
      </c>
      <c r="G6" s="84">
        <f t="shared" si="1"/>
        <v>561</v>
      </c>
      <c r="H6" s="84">
        <v>31</v>
      </c>
      <c r="I6" s="84">
        <v>530</v>
      </c>
      <c r="J6" s="84">
        <f t="shared" si="2"/>
        <v>682</v>
      </c>
      <c r="K6" s="84">
        <v>32</v>
      </c>
      <c r="L6" s="84">
        <v>650</v>
      </c>
      <c r="M6" s="84">
        <v>1146</v>
      </c>
      <c r="N6" s="84">
        <v>39</v>
      </c>
      <c r="O6" s="84">
        <v>1107</v>
      </c>
      <c r="P6" s="84">
        <v>543</v>
      </c>
      <c r="Q6" s="85">
        <f t="shared" si="3"/>
        <v>0.96596858638743455</v>
      </c>
    </row>
    <row r="7" spans="1:30" ht="108" x14ac:dyDescent="0.25">
      <c r="A7" s="80">
        <f t="shared" si="4"/>
        <v>3</v>
      </c>
      <c r="B7" s="81">
        <v>3002</v>
      </c>
      <c r="C7" s="82" t="s">
        <v>31</v>
      </c>
      <c r="D7" s="83">
        <f t="shared" si="0"/>
        <v>2653</v>
      </c>
      <c r="E7" s="83">
        <v>242</v>
      </c>
      <c r="F7" s="84">
        <v>2411</v>
      </c>
      <c r="G7" s="84">
        <f t="shared" si="1"/>
        <v>6569</v>
      </c>
      <c r="H7" s="84">
        <v>295</v>
      </c>
      <c r="I7" s="84">
        <v>6274</v>
      </c>
      <c r="J7" s="84">
        <f t="shared" si="2"/>
        <v>7796</v>
      </c>
      <c r="K7" s="84">
        <v>303</v>
      </c>
      <c r="L7" s="84">
        <v>7493</v>
      </c>
      <c r="M7" s="84">
        <v>12108</v>
      </c>
      <c r="N7" s="84">
        <v>680</v>
      </c>
      <c r="O7" s="84">
        <v>11428</v>
      </c>
      <c r="P7" s="84">
        <v>2</v>
      </c>
      <c r="Q7" s="85">
        <f t="shared" si="3"/>
        <v>0.94383878427485957</v>
      </c>
    </row>
    <row r="8" spans="1:30" ht="96" x14ac:dyDescent="0.25">
      <c r="A8" s="80">
        <f t="shared" si="4"/>
        <v>4</v>
      </c>
      <c r="B8" s="86">
        <v>3413</v>
      </c>
      <c r="C8" s="82" t="s">
        <v>81</v>
      </c>
      <c r="D8" s="83">
        <f t="shared" si="0"/>
        <v>14</v>
      </c>
      <c r="E8" s="83">
        <v>2</v>
      </c>
      <c r="F8" s="84">
        <v>12</v>
      </c>
      <c r="G8" s="84">
        <f t="shared" si="1"/>
        <v>30</v>
      </c>
      <c r="H8" s="84">
        <v>2</v>
      </c>
      <c r="I8" s="84">
        <v>28</v>
      </c>
      <c r="J8" s="84">
        <f t="shared" si="2"/>
        <v>34</v>
      </c>
      <c r="K8" s="84">
        <v>2</v>
      </c>
      <c r="L8" s="84">
        <v>32</v>
      </c>
      <c r="M8" s="84">
        <v>47</v>
      </c>
      <c r="N8" s="84">
        <v>3</v>
      </c>
      <c r="O8" s="84">
        <v>44</v>
      </c>
      <c r="P8" s="84">
        <v>0</v>
      </c>
      <c r="Q8" s="85">
        <f t="shared" si="3"/>
        <v>0.93617021276595747</v>
      </c>
    </row>
    <row r="9" spans="1:30" ht="96" x14ac:dyDescent="0.25">
      <c r="A9" s="80">
        <f t="shared" si="4"/>
        <v>5</v>
      </c>
      <c r="B9" s="86">
        <v>3115</v>
      </c>
      <c r="C9" s="82" t="s">
        <v>79</v>
      </c>
      <c r="D9" s="83">
        <f t="shared" si="0"/>
        <v>23</v>
      </c>
      <c r="E9" s="83">
        <v>2</v>
      </c>
      <c r="F9" s="84">
        <v>21</v>
      </c>
      <c r="G9" s="84">
        <f t="shared" si="1"/>
        <v>52</v>
      </c>
      <c r="H9" s="84">
        <v>4</v>
      </c>
      <c r="I9" s="84">
        <v>48</v>
      </c>
      <c r="J9" s="84">
        <f t="shared" si="2"/>
        <v>57</v>
      </c>
      <c r="K9" s="84">
        <v>4</v>
      </c>
      <c r="L9" s="84">
        <v>53</v>
      </c>
      <c r="M9" s="84">
        <v>88</v>
      </c>
      <c r="N9" s="84">
        <v>6</v>
      </c>
      <c r="O9" s="84">
        <v>82</v>
      </c>
      <c r="P9" s="84">
        <v>3</v>
      </c>
      <c r="Q9" s="85">
        <f t="shared" si="3"/>
        <v>0.93181818181818177</v>
      </c>
    </row>
    <row r="10" spans="1:30" ht="96" x14ac:dyDescent="0.25">
      <c r="A10" s="80">
        <f t="shared" si="4"/>
        <v>6</v>
      </c>
      <c r="B10" s="86">
        <v>3408</v>
      </c>
      <c r="C10" s="82" t="s">
        <v>34</v>
      </c>
      <c r="D10" s="83">
        <f t="shared" si="0"/>
        <v>2089</v>
      </c>
      <c r="E10" s="83">
        <v>194</v>
      </c>
      <c r="F10" s="84">
        <v>1895</v>
      </c>
      <c r="G10" s="84">
        <f t="shared" si="1"/>
        <v>4876</v>
      </c>
      <c r="H10" s="84">
        <v>411</v>
      </c>
      <c r="I10" s="84">
        <v>4465</v>
      </c>
      <c r="J10" s="84">
        <f t="shared" si="2"/>
        <v>5599</v>
      </c>
      <c r="K10" s="84">
        <v>441</v>
      </c>
      <c r="L10" s="84">
        <v>5158</v>
      </c>
      <c r="M10" s="84">
        <v>8658</v>
      </c>
      <c r="N10" s="84">
        <v>628</v>
      </c>
      <c r="O10" s="84">
        <v>8030</v>
      </c>
      <c r="P10" s="84">
        <v>2</v>
      </c>
      <c r="Q10" s="85">
        <f t="shared" si="3"/>
        <v>0.92746592746592749</v>
      </c>
    </row>
    <row r="11" spans="1:30" ht="96" x14ac:dyDescent="0.25">
      <c r="A11" s="80">
        <f t="shared" si="4"/>
        <v>7</v>
      </c>
      <c r="B11" s="87">
        <v>4005</v>
      </c>
      <c r="C11" s="82" t="s">
        <v>82</v>
      </c>
      <c r="D11" s="83">
        <f t="shared" si="0"/>
        <v>201</v>
      </c>
      <c r="E11" s="83">
        <v>29</v>
      </c>
      <c r="F11" s="84">
        <v>172</v>
      </c>
      <c r="G11" s="84">
        <f t="shared" si="1"/>
        <v>519</v>
      </c>
      <c r="H11" s="84">
        <v>80</v>
      </c>
      <c r="I11" s="84">
        <v>439</v>
      </c>
      <c r="J11" s="84">
        <f t="shared" si="2"/>
        <v>586</v>
      </c>
      <c r="K11" s="84">
        <v>67</v>
      </c>
      <c r="L11" s="84">
        <v>519</v>
      </c>
      <c r="M11" s="84">
        <v>851</v>
      </c>
      <c r="N11" s="84">
        <v>77</v>
      </c>
      <c r="O11" s="84">
        <v>774</v>
      </c>
      <c r="P11" s="84">
        <v>15</v>
      </c>
      <c r="Q11" s="85">
        <f t="shared" si="3"/>
        <v>0.90951821386603993</v>
      </c>
    </row>
    <row r="12" spans="1:30" ht="96" x14ac:dyDescent="0.25">
      <c r="A12" s="80">
        <f t="shared" si="4"/>
        <v>8</v>
      </c>
      <c r="B12" s="87">
        <v>4003</v>
      </c>
      <c r="C12" s="82" t="s">
        <v>65</v>
      </c>
      <c r="D12" s="83">
        <f t="shared" si="0"/>
        <v>111</v>
      </c>
      <c r="E12" s="83">
        <v>14</v>
      </c>
      <c r="F12" s="84">
        <v>97</v>
      </c>
      <c r="G12" s="84">
        <f t="shared" si="1"/>
        <v>239</v>
      </c>
      <c r="H12" s="84">
        <v>40</v>
      </c>
      <c r="I12" s="84">
        <v>199</v>
      </c>
      <c r="J12" s="84">
        <f t="shared" si="2"/>
        <v>261</v>
      </c>
      <c r="K12" s="84">
        <v>21</v>
      </c>
      <c r="L12" s="84">
        <v>240</v>
      </c>
      <c r="M12" s="84">
        <v>404</v>
      </c>
      <c r="N12" s="84">
        <v>42</v>
      </c>
      <c r="O12" s="84">
        <v>362</v>
      </c>
      <c r="P12" s="84">
        <v>2</v>
      </c>
      <c r="Q12" s="85">
        <f t="shared" si="3"/>
        <v>0.89603960396039606</v>
      </c>
    </row>
    <row r="13" spans="1:30" ht="96" x14ac:dyDescent="0.25">
      <c r="A13" s="80">
        <f t="shared" si="4"/>
        <v>9</v>
      </c>
      <c r="B13" s="86">
        <v>3419</v>
      </c>
      <c r="C13" s="82" t="s">
        <v>84</v>
      </c>
      <c r="D13" s="83">
        <f t="shared" si="0"/>
        <v>388</v>
      </c>
      <c r="E13" s="83">
        <v>57</v>
      </c>
      <c r="F13" s="84">
        <v>331</v>
      </c>
      <c r="G13" s="84">
        <f t="shared" si="1"/>
        <v>968</v>
      </c>
      <c r="H13" s="84">
        <v>129</v>
      </c>
      <c r="I13" s="84">
        <v>839</v>
      </c>
      <c r="J13" s="84">
        <f t="shared" si="2"/>
        <v>1110</v>
      </c>
      <c r="K13" s="84">
        <v>137</v>
      </c>
      <c r="L13" s="84">
        <v>973</v>
      </c>
      <c r="M13" s="84">
        <v>1663</v>
      </c>
      <c r="N13" s="84">
        <v>175</v>
      </c>
      <c r="O13" s="84">
        <v>1488</v>
      </c>
      <c r="P13" s="84">
        <v>382</v>
      </c>
      <c r="Q13" s="85">
        <f t="shared" si="3"/>
        <v>0.89476849067949493</v>
      </c>
    </row>
    <row r="14" spans="1:30" ht="96" x14ac:dyDescent="0.25">
      <c r="A14" s="80">
        <f t="shared" si="4"/>
        <v>10</v>
      </c>
      <c r="B14" s="87">
        <v>4099</v>
      </c>
      <c r="C14" s="82" t="s">
        <v>41</v>
      </c>
      <c r="D14" s="83">
        <f t="shared" si="0"/>
        <v>4935</v>
      </c>
      <c r="E14" s="83">
        <v>1088</v>
      </c>
      <c r="F14" s="84">
        <v>3847</v>
      </c>
      <c r="G14" s="84">
        <f t="shared" si="1"/>
        <v>10576</v>
      </c>
      <c r="H14" s="84">
        <v>1396</v>
      </c>
      <c r="I14" s="84">
        <v>9180</v>
      </c>
      <c r="J14" s="84">
        <f t="shared" si="2"/>
        <v>12231</v>
      </c>
      <c r="K14" s="84">
        <v>1437</v>
      </c>
      <c r="L14" s="84">
        <v>10794</v>
      </c>
      <c r="M14" s="84">
        <v>19058</v>
      </c>
      <c r="N14" s="84">
        <v>2006</v>
      </c>
      <c r="O14" s="84">
        <v>17052</v>
      </c>
      <c r="P14" s="84">
        <v>43</v>
      </c>
      <c r="Q14" s="85">
        <f t="shared" si="3"/>
        <v>0.89474236541085106</v>
      </c>
    </row>
    <row r="15" spans="1:30" ht="96" x14ac:dyDescent="0.25">
      <c r="A15" s="80">
        <f t="shared" si="4"/>
        <v>11</v>
      </c>
      <c r="B15" s="86">
        <v>3415</v>
      </c>
      <c r="C15" s="82" t="s">
        <v>36</v>
      </c>
      <c r="D15" s="83">
        <f t="shared" si="0"/>
        <v>25</v>
      </c>
      <c r="E15" s="83">
        <v>8</v>
      </c>
      <c r="F15" s="84">
        <v>17</v>
      </c>
      <c r="G15" s="84">
        <f t="shared" si="1"/>
        <v>72</v>
      </c>
      <c r="H15" s="84">
        <v>9</v>
      </c>
      <c r="I15" s="84">
        <v>63</v>
      </c>
      <c r="J15" s="84">
        <f t="shared" si="2"/>
        <v>87</v>
      </c>
      <c r="K15" s="84">
        <v>9</v>
      </c>
      <c r="L15" s="84">
        <v>78</v>
      </c>
      <c r="M15" s="84">
        <v>142</v>
      </c>
      <c r="N15" s="84">
        <v>15</v>
      </c>
      <c r="O15" s="84">
        <v>127</v>
      </c>
      <c r="P15" s="84">
        <v>160</v>
      </c>
      <c r="Q15" s="85">
        <f t="shared" si="3"/>
        <v>0.89436619718309862</v>
      </c>
    </row>
    <row r="16" spans="1:30" ht="108" x14ac:dyDescent="0.25">
      <c r="A16" s="80">
        <f t="shared" si="4"/>
        <v>12</v>
      </c>
      <c r="B16" s="86">
        <v>3409</v>
      </c>
      <c r="C16" s="82" t="s">
        <v>35</v>
      </c>
      <c r="D16" s="83">
        <f t="shared" si="0"/>
        <v>4521</v>
      </c>
      <c r="E16" s="83">
        <v>800</v>
      </c>
      <c r="F16" s="84">
        <v>3721</v>
      </c>
      <c r="G16" s="84">
        <f t="shared" si="1"/>
        <v>11294</v>
      </c>
      <c r="H16" s="84">
        <v>1716</v>
      </c>
      <c r="I16" s="84">
        <v>9578</v>
      </c>
      <c r="J16" s="84">
        <f t="shared" si="2"/>
        <v>13312</v>
      </c>
      <c r="K16" s="84">
        <v>1872</v>
      </c>
      <c r="L16" s="84">
        <v>11440</v>
      </c>
      <c r="M16" s="84">
        <v>20653</v>
      </c>
      <c r="N16" s="84">
        <v>2367</v>
      </c>
      <c r="O16" s="84">
        <v>18286</v>
      </c>
      <c r="P16" s="84">
        <v>5854</v>
      </c>
      <c r="Q16" s="85">
        <f t="shared" si="3"/>
        <v>0.88539195274294291</v>
      </c>
    </row>
    <row r="17" spans="1:17" ht="96" x14ac:dyDescent="0.25">
      <c r="A17" s="80">
        <f t="shared" si="4"/>
        <v>13</v>
      </c>
      <c r="B17" s="86">
        <v>1902</v>
      </c>
      <c r="C17" s="82" t="s">
        <v>24</v>
      </c>
      <c r="D17" s="83">
        <f t="shared" si="0"/>
        <v>1208</v>
      </c>
      <c r="E17" s="83">
        <v>256</v>
      </c>
      <c r="F17" s="84">
        <v>952</v>
      </c>
      <c r="G17" s="84">
        <f t="shared" si="1"/>
        <v>3532</v>
      </c>
      <c r="H17" s="84">
        <v>581</v>
      </c>
      <c r="I17" s="84">
        <v>2951</v>
      </c>
      <c r="J17" s="84">
        <f t="shared" si="2"/>
        <v>4287</v>
      </c>
      <c r="K17" s="84">
        <v>711</v>
      </c>
      <c r="L17" s="84">
        <v>3576</v>
      </c>
      <c r="M17" s="84">
        <v>8070</v>
      </c>
      <c r="N17" s="84">
        <v>1072</v>
      </c>
      <c r="O17" s="84">
        <v>6998</v>
      </c>
      <c r="P17" s="84">
        <v>4551</v>
      </c>
      <c r="Q17" s="85">
        <f t="shared" si="3"/>
        <v>0.86716232961586126</v>
      </c>
    </row>
    <row r="18" spans="1:17" ht="96" x14ac:dyDescent="0.25">
      <c r="A18" s="80">
        <f t="shared" si="4"/>
        <v>14</v>
      </c>
      <c r="B18" s="86">
        <v>3422</v>
      </c>
      <c r="C18" s="82" t="s">
        <v>37</v>
      </c>
      <c r="D18" s="83">
        <f t="shared" si="0"/>
        <v>1990</v>
      </c>
      <c r="E18" s="83">
        <v>483</v>
      </c>
      <c r="F18" s="84">
        <v>1507</v>
      </c>
      <c r="G18" s="84">
        <f t="shared" si="1"/>
        <v>5032</v>
      </c>
      <c r="H18" s="84">
        <v>981</v>
      </c>
      <c r="I18" s="84">
        <v>4051</v>
      </c>
      <c r="J18" s="84">
        <f t="shared" si="2"/>
        <v>5907</v>
      </c>
      <c r="K18" s="84">
        <v>1037</v>
      </c>
      <c r="L18" s="84">
        <v>4870</v>
      </c>
      <c r="M18" s="84">
        <v>8909</v>
      </c>
      <c r="N18" s="84">
        <v>1197</v>
      </c>
      <c r="O18" s="84">
        <v>7712</v>
      </c>
      <c r="P18" s="84">
        <v>561</v>
      </c>
      <c r="Q18" s="85">
        <f t="shared" si="3"/>
        <v>0.8656414861376136</v>
      </c>
    </row>
    <row r="19" spans="1:17" ht="96" x14ac:dyDescent="0.25">
      <c r="A19" s="80">
        <f t="shared" si="4"/>
        <v>15</v>
      </c>
      <c r="B19" s="86">
        <v>3414</v>
      </c>
      <c r="C19" s="82" t="s">
        <v>64</v>
      </c>
      <c r="D19" s="83">
        <f t="shared" si="0"/>
        <v>8</v>
      </c>
      <c r="E19" s="83">
        <v>0</v>
      </c>
      <c r="F19" s="84">
        <v>8</v>
      </c>
      <c r="G19" s="84">
        <f t="shared" si="1"/>
        <v>23</v>
      </c>
      <c r="H19" s="84">
        <v>4</v>
      </c>
      <c r="I19" s="84">
        <v>19</v>
      </c>
      <c r="J19" s="84">
        <f t="shared" si="2"/>
        <v>26</v>
      </c>
      <c r="K19" s="84">
        <v>5</v>
      </c>
      <c r="L19" s="84">
        <v>21</v>
      </c>
      <c r="M19" s="84">
        <v>41</v>
      </c>
      <c r="N19" s="84">
        <v>6</v>
      </c>
      <c r="O19" s="84">
        <v>35</v>
      </c>
      <c r="P19" s="84">
        <v>29</v>
      </c>
      <c r="Q19" s="85">
        <f t="shared" si="3"/>
        <v>0.85365853658536583</v>
      </c>
    </row>
    <row r="20" spans="1:17" ht="120" x14ac:dyDescent="0.25">
      <c r="A20" s="80">
        <f t="shared" si="4"/>
        <v>16</v>
      </c>
      <c r="B20" s="87">
        <v>4021</v>
      </c>
      <c r="C20" s="82" t="s">
        <v>38</v>
      </c>
      <c r="D20" s="83">
        <f t="shared" si="0"/>
        <v>1054</v>
      </c>
      <c r="E20" s="83">
        <v>264</v>
      </c>
      <c r="F20" s="84">
        <v>790</v>
      </c>
      <c r="G20" s="84">
        <f t="shared" si="1"/>
        <v>2811</v>
      </c>
      <c r="H20" s="84">
        <v>847</v>
      </c>
      <c r="I20" s="84">
        <v>1964</v>
      </c>
      <c r="J20" s="84">
        <f t="shared" si="2"/>
        <v>2923</v>
      </c>
      <c r="K20" s="84">
        <v>504</v>
      </c>
      <c r="L20" s="84">
        <v>2419</v>
      </c>
      <c r="M20" s="84">
        <v>4614</v>
      </c>
      <c r="N20" s="84">
        <v>692</v>
      </c>
      <c r="O20" s="84">
        <v>3922</v>
      </c>
      <c r="P20" s="84">
        <v>1</v>
      </c>
      <c r="Q20" s="85">
        <f t="shared" si="3"/>
        <v>0.85002167316861721</v>
      </c>
    </row>
    <row r="21" spans="1:17" ht="96" x14ac:dyDescent="0.25">
      <c r="A21" s="80">
        <f t="shared" si="4"/>
        <v>17</v>
      </c>
      <c r="B21" s="87">
        <v>4018</v>
      </c>
      <c r="C21" s="82" t="s">
        <v>83</v>
      </c>
      <c r="D21" s="83">
        <f t="shared" si="0"/>
        <v>212</v>
      </c>
      <c r="E21" s="83">
        <v>31</v>
      </c>
      <c r="F21" s="84">
        <v>181</v>
      </c>
      <c r="G21" s="84">
        <f t="shared" si="1"/>
        <v>826</v>
      </c>
      <c r="H21" s="84">
        <v>65</v>
      </c>
      <c r="I21" s="84">
        <v>761</v>
      </c>
      <c r="J21" s="84">
        <f t="shared" si="2"/>
        <v>563</v>
      </c>
      <c r="K21" s="84">
        <v>92</v>
      </c>
      <c r="L21" s="84">
        <v>471</v>
      </c>
      <c r="M21" s="84">
        <v>916</v>
      </c>
      <c r="N21" s="84">
        <v>142</v>
      </c>
      <c r="O21" s="84">
        <v>774</v>
      </c>
      <c r="P21" s="84">
        <v>1</v>
      </c>
      <c r="Q21" s="85">
        <f t="shared" si="3"/>
        <v>0.84497816593886466</v>
      </c>
    </row>
    <row r="22" spans="1:17" ht="96" x14ac:dyDescent="0.25">
      <c r="A22" s="80">
        <f t="shared" si="4"/>
        <v>18</v>
      </c>
      <c r="B22" s="81">
        <v>2002</v>
      </c>
      <c r="C22" s="82" t="s">
        <v>25</v>
      </c>
      <c r="D22" s="83">
        <f t="shared" si="0"/>
        <v>2151</v>
      </c>
      <c r="E22" s="83">
        <v>649</v>
      </c>
      <c r="F22" s="84">
        <v>1502</v>
      </c>
      <c r="G22" s="84">
        <f t="shared" si="1"/>
        <v>4743</v>
      </c>
      <c r="H22" s="84">
        <v>594</v>
      </c>
      <c r="I22" s="84">
        <v>4149</v>
      </c>
      <c r="J22" s="84">
        <f t="shared" si="2"/>
        <v>5773</v>
      </c>
      <c r="K22" s="84">
        <v>614</v>
      </c>
      <c r="L22" s="84">
        <v>5159</v>
      </c>
      <c r="M22" s="84">
        <v>9974</v>
      </c>
      <c r="N22" s="84">
        <v>1564</v>
      </c>
      <c r="O22" s="84">
        <v>8410</v>
      </c>
      <c r="P22" s="84">
        <v>3</v>
      </c>
      <c r="Q22" s="85">
        <f t="shared" si="3"/>
        <v>0.84319229997994782</v>
      </c>
    </row>
    <row r="23" spans="1:17" ht="96" x14ac:dyDescent="0.25">
      <c r="A23" s="80">
        <f t="shared" si="4"/>
        <v>19</v>
      </c>
      <c r="B23" s="86">
        <v>1002</v>
      </c>
      <c r="C23" s="82" t="s">
        <v>17</v>
      </c>
      <c r="D23" s="83">
        <f t="shared" si="0"/>
        <v>676</v>
      </c>
      <c r="E23" s="83">
        <v>186</v>
      </c>
      <c r="F23" s="84">
        <v>490</v>
      </c>
      <c r="G23" s="84">
        <f t="shared" si="1"/>
        <v>1640</v>
      </c>
      <c r="H23" s="84">
        <v>368</v>
      </c>
      <c r="I23" s="84">
        <v>1272</v>
      </c>
      <c r="J23" s="84">
        <f t="shared" si="2"/>
        <v>1905</v>
      </c>
      <c r="K23" s="84">
        <v>413</v>
      </c>
      <c r="L23" s="84">
        <v>1492</v>
      </c>
      <c r="M23" s="84">
        <v>3147</v>
      </c>
      <c r="N23" s="84">
        <v>501</v>
      </c>
      <c r="O23" s="84">
        <v>2646</v>
      </c>
      <c r="P23" s="84">
        <v>1638</v>
      </c>
      <c r="Q23" s="85">
        <f t="shared" si="3"/>
        <v>0.84080076263107717</v>
      </c>
    </row>
    <row r="24" spans="1:17" ht="96" x14ac:dyDescent="0.25">
      <c r="A24" s="80">
        <f t="shared" si="4"/>
        <v>20</v>
      </c>
      <c r="B24" s="86">
        <v>3412</v>
      </c>
      <c r="C24" s="82" t="s">
        <v>85</v>
      </c>
      <c r="D24" s="83">
        <f t="shared" si="0"/>
        <v>51</v>
      </c>
      <c r="E24" s="83">
        <v>9</v>
      </c>
      <c r="F24" s="84">
        <v>42</v>
      </c>
      <c r="G24" s="84">
        <f t="shared" si="1"/>
        <v>115</v>
      </c>
      <c r="H24" s="84">
        <v>19</v>
      </c>
      <c r="I24" s="84">
        <v>96</v>
      </c>
      <c r="J24" s="84">
        <f t="shared" si="2"/>
        <v>135</v>
      </c>
      <c r="K24" s="84">
        <v>21</v>
      </c>
      <c r="L24" s="84">
        <v>114</v>
      </c>
      <c r="M24" s="84">
        <v>232</v>
      </c>
      <c r="N24" s="84">
        <v>37</v>
      </c>
      <c r="O24" s="84">
        <v>195</v>
      </c>
      <c r="P24" s="84">
        <v>130</v>
      </c>
      <c r="Q24" s="85">
        <f t="shared" si="3"/>
        <v>0.84051724137931039</v>
      </c>
    </row>
    <row r="25" spans="1:17" ht="96" x14ac:dyDescent="0.25">
      <c r="A25" s="80">
        <f t="shared" si="4"/>
        <v>21</v>
      </c>
      <c r="B25" s="87">
        <v>4004</v>
      </c>
      <c r="C25" s="82" t="s">
        <v>75</v>
      </c>
      <c r="D25" s="83">
        <f t="shared" si="0"/>
        <v>65</v>
      </c>
      <c r="E25" s="83">
        <v>0</v>
      </c>
      <c r="F25" s="84">
        <v>65</v>
      </c>
      <c r="G25" s="84">
        <f t="shared" si="1"/>
        <v>195</v>
      </c>
      <c r="H25" s="84">
        <v>26</v>
      </c>
      <c r="I25" s="84">
        <v>169</v>
      </c>
      <c r="J25" s="84">
        <f t="shared" si="2"/>
        <v>236</v>
      </c>
      <c r="K25" s="84">
        <v>35</v>
      </c>
      <c r="L25" s="84">
        <v>201</v>
      </c>
      <c r="M25" s="84">
        <v>377</v>
      </c>
      <c r="N25" s="84">
        <v>62</v>
      </c>
      <c r="O25" s="84">
        <v>315</v>
      </c>
      <c r="P25" s="84">
        <v>1</v>
      </c>
      <c r="Q25" s="85">
        <f t="shared" si="3"/>
        <v>0.83554376657824936</v>
      </c>
    </row>
    <row r="26" spans="1:17" ht="108" x14ac:dyDescent="0.25">
      <c r="A26" s="80">
        <f t="shared" si="4"/>
        <v>22</v>
      </c>
      <c r="B26" s="87">
        <v>4050</v>
      </c>
      <c r="C26" s="82" t="s">
        <v>96</v>
      </c>
      <c r="D26" s="83">
        <f t="shared" si="0"/>
        <v>193</v>
      </c>
      <c r="E26" s="83">
        <v>80</v>
      </c>
      <c r="F26" s="84">
        <v>113</v>
      </c>
      <c r="G26" s="84">
        <f t="shared" si="1"/>
        <v>339</v>
      </c>
      <c r="H26" s="84">
        <v>83</v>
      </c>
      <c r="I26" s="84">
        <v>256</v>
      </c>
      <c r="J26" s="84">
        <f t="shared" si="2"/>
        <v>375</v>
      </c>
      <c r="K26" s="84">
        <v>69</v>
      </c>
      <c r="L26" s="84">
        <v>306</v>
      </c>
      <c r="M26" s="84">
        <v>598</v>
      </c>
      <c r="N26" s="84">
        <v>102</v>
      </c>
      <c r="O26" s="84">
        <v>496</v>
      </c>
      <c r="P26" s="84">
        <v>73</v>
      </c>
      <c r="Q26" s="85">
        <f t="shared" si="3"/>
        <v>0.8294314381270903</v>
      </c>
    </row>
    <row r="27" spans="1:17" ht="96" x14ac:dyDescent="0.25">
      <c r="A27" s="80">
        <f t="shared" si="4"/>
        <v>23</v>
      </c>
      <c r="B27" s="81">
        <v>502</v>
      </c>
      <c r="C27" s="82" t="s">
        <v>14</v>
      </c>
      <c r="D27" s="83">
        <f t="shared" si="0"/>
        <v>487</v>
      </c>
      <c r="E27" s="83">
        <v>169</v>
      </c>
      <c r="F27" s="84">
        <v>318</v>
      </c>
      <c r="G27" s="84">
        <f t="shared" si="1"/>
        <v>1257</v>
      </c>
      <c r="H27" s="84">
        <v>308</v>
      </c>
      <c r="I27" s="84">
        <v>949</v>
      </c>
      <c r="J27" s="84">
        <f t="shared" si="2"/>
        <v>1469</v>
      </c>
      <c r="K27" s="84">
        <v>351</v>
      </c>
      <c r="L27" s="84">
        <v>1118</v>
      </c>
      <c r="M27" s="84">
        <v>2771</v>
      </c>
      <c r="N27" s="84">
        <v>542</v>
      </c>
      <c r="O27" s="84">
        <v>2229</v>
      </c>
      <c r="P27" s="84">
        <v>29</v>
      </c>
      <c r="Q27" s="181">
        <f t="shared" si="3"/>
        <v>0.80440274269216894</v>
      </c>
    </row>
    <row r="28" spans="1:17" ht="96" x14ac:dyDescent="0.25">
      <c r="A28" s="80">
        <f t="shared" si="4"/>
        <v>24</v>
      </c>
      <c r="B28" s="81">
        <v>6004</v>
      </c>
      <c r="C28" s="82" t="s">
        <v>54</v>
      </c>
      <c r="D28" s="83">
        <f t="shared" si="0"/>
        <v>655</v>
      </c>
      <c r="E28" s="83">
        <v>280</v>
      </c>
      <c r="F28" s="84">
        <v>375</v>
      </c>
      <c r="G28" s="84">
        <f t="shared" si="1"/>
        <v>1341</v>
      </c>
      <c r="H28" s="84">
        <v>328</v>
      </c>
      <c r="I28" s="84">
        <v>1013</v>
      </c>
      <c r="J28" s="84">
        <f t="shared" si="2"/>
        <v>1534</v>
      </c>
      <c r="K28" s="84">
        <v>349</v>
      </c>
      <c r="L28" s="84">
        <v>1185</v>
      </c>
      <c r="M28" s="84">
        <v>2427</v>
      </c>
      <c r="N28" s="84">
        <v>493</v>
      </c>
      <c r="O28" s="84">
        <v>1934</v>
      </c>
      <c r="P28" s="84">
        <v>2</v>
      </c>
      <c r="Q28" s="85">
        <f t="shared" si="3"/>
        <v>0.79686856201071277</v>
      </c>
    </row>
    <row r="29" spans="1:17" ht="96" x14ac:dyDescent="0.25">
      <c r="A29" s="80">
        <f t="shared" si="4"/>
        <v>25</v>
      </c>
      <c r="B29" s="89">
        <v>802</v>
      </c>
      <c r="C29" s="82" t="s">
        <v>16</v>
      </c>
      <c r="D29" s="83">
        <f t="shared" si="0"/>
        <v>356</v>
      </c>
      <c r="E29" s="83">
        <v>126</v>
      </c>
      <c r="F29" s="84">
        <v>230</v>
      </c>
      <c r="G29" s="84">
        <f t="shared" si="1"/>
        <v>954</v>
      </c>
      <c r="H29" s="84">
        <v>310</v>
      </c>
      <c r="I29" s="84">
        <v>644</v>
      </c>
      <c r="J29" s="84">
        <f t="shared" si="2"/>
        <v>1164</v>
      </c>
      <c r="K29" s="84">
        <v>342</v>
      </c>
      <c r="L29" s="84">
        <v>822</v>
      </c>
      <c r="M29" s="84">
        <v>2021</v>
      </c>
      <c r="N29" s="84">
        <v>436</v>
      </c>
      <c r="O29" s="84">
        <v>1585</v>
      </c>
      <c r="P29" s="84">
        <v>29</v>
      </c>
      <c r="Q29" s="85">
        <f t="shared" si="3"/>
        <v>0.78426521523998016</v>
      </c>
    </row>
    <row r="30" spans="1:17" ht="132" x14ac:dyDescent="0.25">
      <c r="A30" s="80">
        <f t="shared" si="4"/>
        <v>26</v>
      </c>
      <c r="B30" s="88">
        <v>5715</v>
      </c>
      <c r="C30" s="82" t="s">
        <v>50</v>
      </c>
      <c r="D30" s="83">
        <f t="shared" si="0"/>
        <v>3258</v>
      </c>
      <c r="E30" s="83">
        <v>541</v>
      </c>
      <c r="F30" s="84">
        <v>2717</v>
      </c>
      <c r="G30" s="84">
        <f t="shared" si="1"/>
        <v>9600</v>
      </c>
      <c r="H30" s="84">
        <v>2092</v>
      </c>
      <c r="I30" s="84">
        <v>7508</v>
      </c>
      <c r="J30" s="84">
        <f t="shared" si="2"/>
        <v>11577</v>
      </c>
      <c r="K30" s="84">
        <v>2977</v>
      </c>
      <c r="L30" s="84">
        <v>8600</v>
      </c>
      <c r="M30" s="84">
        <v>18126</v>
      </c>
      <c r="N30" s="84">
        <v>3928</v>
      </c>
      <c r="O30" s="84">
        <v>14198</v>
      </c>
      <c r="P30" s="84">
        <v>269</v>
      </c>
      <c r="Q30" s="180">
        <f t="shared" si="3"/>
        <v>0.7832947147743573</v>
      </c>
    </row>
    <row r="31" spans="1:17" ht="120" x14ac:dyDescent="0.25">
      <c r="A31" s="80">
        <f t="shared" si="4"/>
        <v>27</v>
      </c>
      <c r="B31" s="88">
        <v>5716</v>
      </c>
      <c r="C31" s="82" t="s">
        <v>51</v>
      </c>
      <c r="D31" s="83">
        <f t="shared" si="0"/>
        <v>2042</v>
      </c>
      <c r="E31" s="83">
        <v>920</v>
      </c>
      <c r="F31" s="84">
        <v>1122</v>
      </c>
      <c r="G31" s="84">
        <f t="shared" si="1"/>
        <v>6717</v>
      </c>
      <c r="H31" s="84">
        <v>2138</v>
      </c>
      <c r="I31" s="84">
        <v>4579</v>
      </c>
      <c r="J31" s="84">
        <f t="shared" si="2"/>
        <v>7915</v>
      </c>
      <c r="K31" s="84">
        <v>2366</v>
      </c>
      <c r="L31" s="84">
        <v>5549</v>
      </c>
      <c r="M31" s="84">
        <v>12789</v>
      </c>
      <c r="N31" s="84">
        <v>2830</v>
      </c>
      <c r="O31" s="84">
        <v>9959</v>
      </c>
      <c r="P31" s="84">
        <v>61</v>
      </c>
      <c r="Q31" s="85">
        <f t="shared" si="3"/>
        <v>0.77871608413480331</v>
      </c>
    </row>
    <row r="32" spans="1:17" ht="96" x14ac:dyDescent="0.25">
      <c r="A32" s="80">
        <f t="shared" si="4"/>
        <v>28</v>
      </c>
      <c r="B32" s="86">
        <v>1202</v>
      </c>
      <c r="C32" s="82" t="s">
        <v>18</v>
      </c>
      <c r="D32" s="83">
        <f t="shared" si="0"/>
        <v>1227</v>
      </c>
      <c r="E32" s="83">
        <v>355</v>
      </c>
      <c r="F32" s="84">
        <v>872</v>
      </c>
      <c r="G32" s="84">
        <f t="shared" si="1"/>
        <v>3267</v>
      </c>
      <c r="H32" s="84">
        <v>824</v>
      </c>
      <c r="I32" s="84">
        <v>2443</v>
      </c>
      <c r="J32" s="84">
        <f t="shared" si="2"/>
        <v>3903</v>
      </c>
      <c r="K32" s="84">
        <v>977</v>
      </c>
      <c r="L32" s="84">
        <v>2926</v>
      </c>
      <c r="M32" s="84">
        <v>7134</v>
      </c>
      <c r="N32" s="84">
        <v>1615</v>
      </c>
      <c r="O32" s="84">
        <v>5519</v>
      </c>
      <c r="P32" s="84">
        <v>191</v>
      </c>
      <c r="Q32" s="85">
        <f t="shared" si="3"/>
        <v>0.77361928791701706</v>
      </c>
    </row>
    <row r="33" spans="1:17" ht="96" x14ac:dyDescent="0.25">
      <c r="A33" s="80">
        <f t="shared" si="4"/>
        <v>29</v>
      </c>
      <c r="B33" s="86">
        <v>2102</v>
      </c>
      <c r="C33" s="82" t="s">
        <v>26</v>
      </c>
      <c r="D33" s="83">
        <f t="shared" si="0"/>
        <v>850</v>
      </c>
      <c r="E33" s="83">
        <v>499</v>
      </c>
      <c r="F33" s="84">
        <v>351</v>
      </c>
      <c r="G33" s="84">
        <f t="shared" si="1"/>
        <v>2118</v>
      </c>
      <c r="H33" s="84">
        <v>653</v>
      </c>
      <c r="I33" s="84">
        <v>1465</v>
      </c>
      <c r="J33" s="84">
        <f t="shared" si="2"/>
        <v>2493</v>
      </c>
      <c r="K33" s="84">
        <v>702</v>
      </c>
      <c r="L33" s="84">
        <v>1791</v>
      </c>
      <c r="M33" s="84">
        <v>3900</v>
      </c>
      <c r="N33" s="84">
        <v>885</v>
      </c>
      <c r="O33" s="84">
        <v>3015</v>
      </c>
      <c r="P33" s="84">
        <v>9</v>
      </c>
      <c r="Q33" s="85">
        <f t="shared" si="3"/>
        <v>0.77307692307692311</v>
      </c>
    </row>
    <row r="34" spans="1:17" ht="96" x14ac:dyDescent="0.25">
      <c r="A34" s="80">
        <f t="shared" si="4"/>
        <v>30</v>
      </c>
      <c r="B34" s="86">
        <v>2502</v>
      </c>
      <c r="C34" s="82" t="s">
        <v>29</v>
      </c>
      <c r="D34" s="83">
        <f t="shared" si="0"/>
        <v>573</v>
      </c>
      <c r="E34" s="83">
        <v>165</v>
      </c>
      <c r="F34" s="84">
        <v>408</v>
      </c>
      <c r="G34" s="84">
        <f t="shared" si="1"/>
        <v>1374</v>
      </c>
      <c r="H34" s="84">
        <v>352</v>
      </c>
      <c r="I34" s="84">
        <v>1022</v>
      </c>
      <c r="J34" s="84">
        <f t="shared" si="2"/>
        <v>1583</v>
      </c>
      <c r="K34" s="84">
        <v>390</v>
      </c>
      <c r="L34" s="84">
        <v>1193</v>
      </c>
      <c r="M34" s="84">
        <v>2650</v>
      </c>
      <c r="N34" s="84">
        <v>603</v>
      </c>
      <c r="O34" s="84">
        <v>2047</v>
      </c>
      <c r="P34" s="84">
        <v>8</v>
      </c>
      <c r="Q34" s="85">
        <f t="shared" si="3"/>
        <v>0.77245283018867927</v>
      </c>
    </row>
    <row r="35" spans="1:17" ht="96" x14ac:dyDescent="0.25">
      <c r="A35" s="80">
        <f t="shared" si="4"/>
        <v>31</v>
      </c>
      <c r="B35" s="81">
        <v>4026</v>
      </c>
      <c r="C35" s="82" t="s">
        <v>39</v>
      </c>
      <c r="D35" s="83">
        <f t="shared" si="0"/>
        <v>2742</v>
      </c>
      <c r="E35" s="83">
        <v>1100</v>
      </c>
      <c r="F35" s="84">
        <v>1642</v>
      </c>
      <c r="G35" s="84">
        <f t="shared" si="1"/>
        <v>5571</v>
      </c>
      <c r="H35" s="84">
        <v>1443</v>
      </c>
      <c r="I35" s="84">
        <v>4128</v>
      </c>
      <c r="J35" s="84">
        <f t="shared" si="2"/>
        <v>6752</v>
      </c>
      <c r="K35" s="84">
        <v>1884</v>
      </c>
      <c r="L35" s="84">
        <v>4868</v>
      </c>
      <c r="M35" s="84">
        <v>10225</v>
      </c>
      <c r="N35" s="84">
        <v>2348</v>
      </c>
      <c r="O35" s="84">
        <v>7877</v>
      </c>
      <c r="P35" s="84">
        <v>1</v>
      </c>
      <c r="Q35" s="85">
        <f t="shared" si="3"/>
        <v>0.77036674816625916</v>
      </c>
    </row>
    <row r="36" spans="1:17" ht="96" x14ac:dyDescent="0.25">
      <c r="A36" s="80">
        <f t="shared" si="4"/>
        <v>32</v>
      </c>
      <c r="B36" s="87">
        <v>4054</v>
      </c>
      <c r="C36" s="82" t="s">
        <v>93</v>
      </c>
      <c r="D36" s="83">
        <f t="shared" si="0"/>
        <v>31</v>
      </c>
      <c r="E36" s="83">
        <v>12</v>
      </c>
      <c r="F36" s="84">
        <v>19</v>
      </c>
      <c r="G36" s="84">
        <f t="shared" si="1"/>
        <v>63</v>
      </c>
      <c r="H36" s="84">
        <v>9</v>
      </c>
      <c r="I36" s="84">
        <v>54</v>
      </c>
      <c r="J36" s="84">
        <f t="shared" si="2"/>
        <v>79</v>
      </c>
      <c r="K36" s="84">
        <v>14</v>
      </c>
      <c r="L36" s="84">
        <v>65</v>
      </c>
      <c r="M36" s="84">
        <v>146</v>
      </c>
      <c r="N36" s="84">
        <v>34</v>
      </c>
      <c r="O36" s="84">
        <v>112</v>
      </c>
      <c r="P36" s="84">
        <v>2</v>
      </c>
      <c r="Q36" s="85">
        <f t="shared" si="3"/>
        <v>0.76712328767123283</v>
      </c>
    </row>
    <row r="37" spans="1:17" ht="96" x14ac:dyDescent="0.25">
      <c r="A37" s="80">
        <f t="shared" si="4"/>
        <v>33</v>
      </c>
      <c r="B37" s="86">
        <v>2202</v>
      </c>
      <c r="C37" s="82" t="s">
        <v>27</v>
      </c>
      <c r="D37" s="83">
        <f t="shared" ref="D37:D68" si="5">E37+F37</f>
        <v>332</v>
      </c>
      <c r="E37" s="83">
        <v>89</v>
      </c>
      <c r="F37" s="84">
        <v>243</v>
      </c>
      <c r="G37" s="84">
        <f t="shared" ref="G37:G68" si="6">H37+I37</f>
        <v>831</v>
      </c>
      <c r="H37" s="84">
        <v>264</v>
      </c>
      <c r="I37" s="84">
        <v>567</v>
      </c>
      <c r="J37" s="84">
        <f t="shared" ref="J37:J68" si="7">K37+L37</f>
        <v>1009</v>
      </c>
      <c r="K37" s="84">
        <v>312</v>
      </c>
      <c r="L37" s="84">
        <v>697</v>
      </c>
      <c r="M37" s="84">
        <v>1665</v>
      </c>
      <c r="N37" s="84">
        <v>395</v>
      </c>
      <c r="O37" s="84">
        <v>1270</v>
      </c>
      <c r="P37" s="84">
        <v>981</v>
      </c>
      <c r="Q37" s="85">
        <f t="shared" ref="Q37:Q68" si="8">O37/M37</f>
        <v>0.76276276276276278</v>
      </c>
    </row>
    <row r="38" spans="1:17" ht="108" x14ac:dyDescent="0.25">
      <c r="A38" s="80">
        <f t="shared" ref="A38:A69" si="9">A37+1</f>
        <v>34</v>
      </c>
      <c r="B38" s="86">
        <v>3202</v>
      </c>
      <c r="C38" s="82" t="s">
        <v>32</v>
      </c>
      <c r="D38" s="83">
        <f t="shared" si="5"/>
        <v>1024</v>
      </c>
      <c r="E38" s="83">
        <v>321</v>
      </c>
      <c r="F38" s="84">
        <v>703</v>
      </c>
      <c r="G38" s="84">
        <f t="shared" si="6"/>
        <v>2567</v>
      </c>
      <c r="H38" s="84">
        <v>727</v>
      </c>
      <c r="I38" s="84">
        <v>1840</v>
      </c>
      <c r="J38" s="84">
        <f t="shared" si="7"/>
        <v>2973</v>
      </c>
      <c r="K38" s="84">
        <v>807</v>
      </c>
      <c r="L38" s="84">
        <v>2166</v>
      </c>
      <c r="M38" s="84">
        <v>4510</v>
      </c>
      <c r="N38" s="84">
        <v>1145</v>
      </c>
      <c r="O38" s="84">
        <v>3365</v>
      </c>
      <c r="P38" s="84">
        <v>8</v>
      </c>
      <c r="Q38" s="85">
        <f t="shared" si="8"/>
        <v>0.74611973392461195</v>
      </c>
    </row>
    <row r="39" spans="1:17" ht="108" x14ac:dyDescent="0.25">
      <c r="A39" s="80">
        <f t="shared" si="9"/>
        <v>35</v>
      </c>
      <c r="B39" s="81">
        <v>6010</v>
      </c>
      <c r="C39" s="82" t="s">
        <v>104</v>
      </c>
      <c r="D39" s="83">
        <f t="shared" si="5"/>
        <v>6</v>
      </c>
      <c r="E39" s="83">
        <v>3</v>
      </c>
      <c r="F39" s="84">
        <v>3</v>
      </c>
      <c r="G39" s="84">
        <f t="shared" si="6"/>
        <v>17</v>
      </c>
      <c r="H39" s="84">
        <v>9</v>
      </c>
      <c r="I39" s="84">
        <v>8</v>
      </c>
      <c r="J39" s="84">
        <f t="shared" si="7"/>
        <v>16</v>
      </c>
      <c r="K39" s="84">
        <v>5</v>
      </c>
      <c r="L39" s="84">
        <v>11</v>
      </c>
      <c r="M39" s="84">
        <v>27</v>
      </c>
      <c r="N39" s="84">
        <v>7</v>
      </c>
      <c r="O39" s="84">
        <v>20</v>
      </c>
      <c r="P39" s="84">
        <v>1</v>
      </c>
      <c r="Q39" s="85">
        <f t="shared" si="8"/>
        <v>0.7407407407407407</v>
      </c>
    </row>
    <row r="40" spans="1:17" ht="96" x14ac:dyDescent="0.25">
      <c r="A40" s="80">
        <f t="shared" si="9"/>
        <v>36</v>
      </c>
      <c r="B40" s="87">
        <v>4023</v>
      </c>
      <c r="C40" s="82" t="s">
        <v>88</v>
      </c>
      <c r="D40" s="83">
        <f t="shared" si="5"/>
        <v>455</v>
      </c>
      <c r="E40" s="83">
        <v>128</v>
      </c>
      <c r="F40" s="84">
        <v>327</v>
      </c>
      <c r="G40" s="84">
        <f t="shared" si="6"/>
        <v>854</v>
      </c>
      <c r="H40" s="84">
        <v>201</v>
      </c>
      <c r="I40" s="84">
        <v>653</v>
      </c>
      <c r="J40" s="84">
        <f t="shared" si="7"/>
        <v>1237</v>
      </c>
      <c r="K40" s="84">
        <v>320</v>
      </c>
      <c r="L40" s="84">
        <v>917</v>
      </c>
      <c r="M40" s="84">
        <v>1573</v>
      </c>
      <c r="N40" s="84">
        <v>416</v>
      </c>
      <c r="O40" s="84">
        <v>1157</v>
      </c>
      <c r="P40" s="84">
        <v>1</v>
      </c>
      <c r="Q40" s="85">
        <f t="shared" si="8"/>
        <v>0.73553719008264462</v>
      </c>
    </row>
    <row r="41" spans="1:17" ht="120" x14ac:dyDescent="0.25">
      <c r="A41" s="80">
        <f t="shared" si="9"/>
        <v>37</v>
      </c>
      <c r="B41" s="81">
        <v>6013</v>
      </c>
      <c r="C41" s="82" t="s">
        <v>55</v>
      </c>
      <c r="D41" s="83">
        <f t="shared" si="5"/>
        <v>302</v>
      </c>
      <c r="E41" s="83">
        <v>39</v>
      </c>
      <c r="F41" s="84">
        <v>263</v>
      </c>
      <c r="G41" s="84">
        <f t="shared" si="6"/>
        <v>1043</v>
      </c>
      <c r="H41" s="84">
        <v>338</v>
      </c>
      <c r="I41" s="84">
        <v>705</v>
      </c>
      <c r="J41" s="84">
        <f t="shared" si="7"/>
        <v>1163</v>
      </c>
      <c r="K41" s="84">
        <v>355</v>
      </c>
      <c r="L41" s="84">
        <v>808</v>
      </c>
      <c r="M41" s="84">
        <v>1404</v>
      </c>
      <c r="N41" s="84">
        <v>380</v>
      </c>
      <c r="O41" s="84">
        <v>1024</v>
      </c>
      <c r="P41" s="84">
        <v>1</v>
      </c>
      <c r="Q41" s="85">
        <f t="shared" si="8"/>
        <v>0.72934472934472938</v>
      </c>
    </row>
    <row r="42" spans="1:17" ht="96" x14ac:dyDescent="0.25">
      <c r="A42" s="80">
        <f t="shared" si="9"/>
        <v>38</v>
      </c>
      <c r="B42" s="86">
        <v>3421</v>
      </c>
      <c r="C42" s="82" t="s">
        <v>87</v>
      </c>
      <c r="D42" s="83">
        <f t="shared" si="5"/>
        <v>67</v>
      </c>
      <c r="E42" s="83">
        <v>16</v>
      </c>
      <c r="F42" s="84">
        <v>51</v>
      </c>
      <c r="G42" s="84">
        <f t="shared" si="6"/>
        <v>142</v>
      </c>
      <c r="H42" s="84">
        <v>42</v>
      </c>
      <c r="I42" s="84">
        <v>100</v>
      </c>
      <c r="J42" s="84">
        <f t="shared" si="7"/>
        <v>182</v>
      </c>
      <c r="K42" s="84">
        <v>51</v>
      </c>
      <c r="L42" s="84">
        <v>131</v>
      </c>
      <c r="M42" s="84">
        <v>290</v>
      </c>
      <c r="N42" s="84">
        <v>79</v>
      </c>
      <c r="O42" s="84">
        <v>211</v>
      </c>
      <c r="P42" s="84">
        <v>138</v>
      </c>
      <c r="Q42" s="85">
        <f t="shared" si="8"/>
        <v>0.72758620689655173</v>
      </c>
    </row>
    <row r="43" spans="1:17" ht="108" x14ac:dyDescent="0.25">
      <c r="A43" s="80">
        <f t="shared" si="9"/>
        <v>39</v>
      </c>
      <c r="B43" s="81">
        <v>5025</v>
      </c>
      <c r="C43" s="82" t="s">
        <v>78</v>
      </c>
      <c r="D43" s="83">
        <f t="shared" si="5"/>
        <v>5</v>
      </c>
      <c r="E43" s="83">
        <v>0</v>
      </c>
      <c r="F43" s="84">
        <v>5</v>
      </c>
      <c r="G43" s="84">
        <f t="shared" si="6"/>
        <v>20</v>
      </c>
      <c r="H43" s="84">
        <v>8</v>
      </c>
      <c r="I43" s="84">
        <v>12</v>
      </c>
      <c r="J43" s="84">
        <f t="shared" si="7"/>
        <v>20</v>
      </c>
      <c r="K43" s="84">
        <v>5</v>
      </c>
      <c r="L43" s="84">
        <v>15</v>
      </c>
      <c r="M43" s="84">
        <v>32</v>
      </c>
      <c r="N43" s="84">
        <v>9</v>
      </c>
      <c r="O43" s="84">
        <v>23</v>
      </c>
      <c r="P43" s="84">
        <v>1</v>
      </c>
      <c r="Q43" s="85">
        <f t="shared" si="8"/>
        <v>0.71875</v>
      </c>
    </row>
    <row r="44" spans="1:17" ht="96" x14ac:dyDescent="0.25">
      <c r="A44" s="80">
        <f t="shared" si="9"/>
        <v>40</v>
      </c>
      <c r="B44" s="81">
        <v>5606</v>
      </c>
      <c r="C44" s="82" t="s">
        <v>90</v>
      </c>
      <c r="D44" s="83">
        <f t="shared" si="5"/>
        <v>53</v>
      </c>
      <c r="E44" s="83">
        <v>17</v>
      </c>
      <c r="F44" s="84">
        <v>36</v>
      </c>
      <c r="G44" s="84">
        <f t="shared" si="6"/>
        <v>169</v>
      </c>
      <c r="H44" s="84">
        <v>73</v>
      </c>
      <c r="I44" s="84">
        <v>96</v>
      </c>
      <c r="J44" s="84">
        <f t="shared" si="7"/>
        <v>166</v>
      </c>
      <c r="K44" s="84">
        <v>60</v>
      </c>
      <c r="L44" s="84">
        <v>106</v>
      </c>
      <c r="M44" s="84">
        <v>223</v>
      </c>
      <c r="N44" s="84">
        <v>63</v>
      </c>
      <c r="O44" s="84">
        <v>160</v>
      </c>
      <c r="P44" s="84">
        <v>1</v>
      </c>
      <c r="Q44" s="85">
        <f t="shared" si="8"/>
        <v>0.71748878923766812</v>
      </c>
    </row>
    <row r="45" spans="1:17" ht="108" x14ac:dyDescent="0.25">
      <c r="A45" s="80">
        <f t="shared" si="9"/>
        <v>41</v>
      </c>
      <c r="B45" s="81">
        <v>4024</v>
      </c>
      <c r="C45" s="82" t="s">
        <v>101</v>
      </c>
      <c r="D45" s="83">
        <f t="shared" si="5"/>
        <v>3691</v>
      </c>
      <c r="E45" s="83">
        <v>1700</v>
      </c>
      <c r="F45" s="84">
        <v>1991</v>
      </c>
      <c r="G45" s="84">
        <f t="shared" si="6"/>
        <v>7904</v>
      </c>
      <c r="H45" s="84">
        <v>2449</v>
      </c>
      <c r="I45" s="84">
        <v>5455</v>
      </c>
      <c r="J45" s="84">
        <f t="shared" si="7"/>
        <v>9865</v>
      </c>
      <c r="K45" s="84">
        <v>3393</v>
      </c>
      <c r="L45" s="84">
        <v>6472</v>
      </c>
      <c r="M45" s="84">
        <v>12668</v>
      </c>
      <c r="N45" s="84">
        <v>3745</v>
      </c>
      <c r="O45" s="84">
        <v>8923</v>
      </c>
      <c r="P45" s="84">
        <v>417</v>
      </c>
      <c r="Q45" s="85">
        <f t="shared" si="8"/>
        <v>0.70437322387117141</v>
      </c>
    </row>
    <row r="46" spans="1:17" ht="96" x14ac:dyDescent="0.25">
      <c r="A46" s="80">
        <f t="shared" si="9"/>
        <v>42</v>
      </c>
      <c r="B46" s="81">
        <v>1602</v>
      </c>
      <c r="C46" s="82" t="s">
        <v>22</v>
      </c>
      <c r="D46" s="83">
        <f t="shared" si="5"/>
        <v>508</v>
      </c>
      <c r="E46" s="83">
        <v>178</v>
      </c>
      <c r="F46" s="84">
        <v>330</v>
      </c>
      <c r="G46" s="84">
        <f t="shared" si="6"/>
        <v>1313</v>
      </c>
      <c r="H46" s="84">
        <v>360</v>
      </c>
      <c r="I46" s="84">
        <v>953</v>
      </c>
      <c r="J46" s="84">
        <f t="shared" si="7"/>
        <v>1565</v>
      </c>
      <c r="K46" s="84">
        <v>449</v>
      </c>
      <c r="L46" s="84">
        <v>1116</v>
      </c>
      <c r="M46" s="84">
        <v>2530</v>
      </c>
      <c r="N46" s="84">
        <v>750</v>
      </c>
      <c r="O46" s="84">
        <v>1780</v>
      </c>
      <c r="P46" s="84">
        <v>160</v>
      </c>
      <c r="Q46" s="85">
        <f t="shared" si="8"/>
        <v>0.70355731225296447</v>
      </c>
    </row>
    <row r="47" spans="1:17" ht="96" x14ac:dyDescent="0.25">
      <c r="A47" s="80">
        <f t="shared" si="9"/>
        <v>43</v>
      </c>
      <c r="B47" s="86">
        <v>2110</v>
      </c>
      <c r="C47" s="82" t="s">
        <v>91</v>
      </c>
      <c r="D47" s="83">
        <f t="shared" si="5"/>
        <v>6</v>
      </c>
      <c r="E47" s="83">
        <v>2</v>
      </c>
      <c r="F47" s="84">
        <v>4</v>
      </c>
      <c r="G47" s="84">
        <f t="shared" si="6"/>
        <v>11</v>
      </c>
      <c r="H47" s="84">
        <v>3</v>
      </c>
      <c r="I47" s="84">
        <v>8</v>
      </c>
      <c r="J47" s="84">
        <f t="shared" si="7"/>
        <v>11</v>
      </c>
      <c r="K47" s="84">
        <v>3</v>
      </c>
      <c r="L47" s="84">
        <v>8</v>
      </c>
      <c r="M47" s="84">
        <v>13</v>
      </c>
      <c r="N47" s="84">
        <v>4</v>
      </c>
      <c r="O47" s="84">
        <v>9</v>
      </c>
      <c r="P47" s="84">
        <v>0</v>
      </c>
      <c r="Q47" s="85">
        <f t="shared" si="8"/>
        <v>0.69230769230769229</v>
      </c>
    </row>
    <row r="48" spans="1:17" ht="96" x14ac:dyDescent="0.25">
      <c r="A48" s="80">
        <f t="shared" si="9"/>
        <v>44</v>
      </c>
      <c r="B48" s="81">
        <v>4048</v>
      </c>
      <c r="C48" s="82" t="s">
        <v>76</v>
      </c>
      <c r="D48" s="83">
        <f t="shared" si="5"/>
        <v>23</v>
      </c>
      <c r="E48" s="83">
        <v>0</v>
      </c>
      <c r="F48" s="84">
        <v>23</v>
      </c>
      <c r="G48" s="84">
        <f t="shared" si="6"/>
        <v>82</v>
      </c>
      <c r="H48" s="84">
        <v>36</v>
      </c>
      <c r="I48" s="84">
        <v>46</v>
      </c>
      <c r="J48" s="84">
        <f t="shared" si="7"/>
        <v>81</v>
      </c>
      <c r="K48" s="84">
        <v>30</v>
      </c>
      <c r="L48" s="84">
        <v>51</v>
      </c>
      <c r="M48" s="84">
        <v>96</v>
      </c>
      <c r="N48" s="84">
        <v>30</v>
      </c>
      <c r="O48" s="84">
        <v>66</v>
      </c>
      <c r="P48" s="84">
        <v>2</v>
      </c>
      <c r="Q48" s="85">
        <f t="shared" si="8"/>
        <v>0.6875</v>
      </c>
    </row>
    <row r="49" spans="1:17" ht="96" x14ac:dyDescent="0.25">
      <c r="A49" s="80">
        <f t="shared" si="9"/>
        <v>45</v>
      </c>
      <c r="B49" s="81">
        <v>6015</v>
      </c>
      <c r="C49" s="82" t="s">
        <v>77</v>
      </c>
      <c r="D49" s="83">
        <f t="shared" si="5"/>
        <v>101</v>
      </c>
      <c r="E49" s="83">
        <v>0</v>
      </c>
      <c r="F49" s="84">
        <v>101</v>
      </c>
      <c r="G49" s="84">
        <f t="shared" si="6"/>
        <v>282</v>
      </c>
      <c r="H49" s="84">
        <v>47</v>
      </c>
      <c r="I49" s="84">
        <v>235</v>
      </c>
      <c r="J49" s="84">
        <f t="shared" si="7"/>
        <v>445</v>
      </c>
      <c r="K49" s="84">
        <v>157</v>
      </c>
      <c r="L49" s="84">
        <v>288</v>
      </c>
      <c r="M49" s="84">
        <v>555</v>
      </c>
      <c r="N49" s="84">
        <v>177</v>
      </c>
      <c r="O49" s="84">
        <v>378</v>
      </c>
      <c r="P49" s="84">
        <v>1</v>
      </c>
      <c r="Q49" s="85">
        <f t="shared" si="8"/>
        <v>0.68108108108108112</v>
      </c>
    </row>
    <row r="50" spans="1:17" ht="96" x14ac:dyDescent="0.25">
      <c r="A50" s="80">
        <f t="shared" si="9"/>
        <v>46</v>
      </c>
      <c r="B50" s="86">
        <v>1302</v>
      </c>
      <c r="C50" s="82" t="s">
        <v>19</v>
      </c>
      <c r="D50" s="83">
        <f t="shared" si="5"/>
        <v>1614</v>
      </c>
      <c r="E50" s="83">
        <v>630</v>
      </c>
      <c r="F50" s="84">
        <v>984</v>
      </c>
      <c r="G50" s="84">
        <f t="shared" si="6"/>
        <v>4175</v>
      </c>
      <c r="H50" s="84">
        <v>1548</v>
      </c>
      <c r="I50" s="84">
        <v>2627</v>
      </c>
      <c r="J50" s="84">
        <f t="shared" si="7"/>
        <v>4993</v>
      </c>
      <c r="K50" s="84">
        <v>1848</v>
      </c>
      <c r="L50" s="84">
        <v>3145</v>
      </c>
      <c r="M50" s="84">
        <v>8523</v>
      </c>
      <c r="N50" s="84">
        <v>2871</v>
      </c>
      <c r="O50" s="84">
        <v>5652</v>
      </c>
      <c r="P50" s="84">
        <v>5</v>
      </c>
      <c r="Q50" s="85">
        <f t="shared" si="8"/>
        <v>0.66314677930306232</v>
      </c>
    </row>
    <row r="51" spans="1:17" ht="120" x14ac:dyDescent="0.25">
      <c r="A51" s="80">
        <f t="shared" si="9"/>
        <v>47</v>
      </c>
      <c r="B51" s="81">
        <v>5002</v>
      </c>
      <c r="C51" s="82" t="s">
        <v>99</v>
      </c>
      <c r="D51" s="83">
        <f t="shared" si="5"/>
        <v>1029</v>
      </c>
      <c r="E51" s="83">
        <v>458</v>
      </c>
      <c r="F51" s="84">
        <v>571</v>
      </c>
      <c r="G51" s="84">
        <f t="shared" si="6"/>
        <v>3650</v>
      </c>
      <c r="H51" s="84">
        <v>1641</v>
      </c>
      <c r="I51" s="84">
        <v>2009</v>
      </c>
      <c r="J51" s="84">
        <f t="shared" si="7"/>
        <v>4001</v>
      </c>
      <c r="K51" s="84">
        <v>1460</v>
      </c>
      <c r="L51" s="84">
        <v>2541</v>
      </c>
      <c r="M51" s="84">
        <v>5702</v>
      </c>
      <c r="N51" s="84">
        <v>1924</v>
      </c>
      <c r="O51" s="84">
        <v>3778</v>
      </c>
      <c r="P51" s="84">
        <v>1</v>
      </c>
      <c r="Q51" s="85">
        <f t="shared" si="8"/>
        <v>0.66257453525078924</v>
      </c>
    </row>
    <row r="52" spans="1:17" ht="96" x14ac:dyDescent="0.25">
      <c r="A52" s="80">
        <f t="shared" si="9"/>
        <v>48</v>
      </c>
      <c r="B52" s="86">
        <v>3302</v>
      </c>
      <c r="C52" s="82" t="s">
        <v>33</v>
      </c>
      <c r="D52" s="83">
        <f t="shared" si="5"/>
        <v>2564</v>
      </c>
      <c r="E52" s="83">
        <v>795</v>
      </c>
      <c r="F52" s="84">
        <v>1769</v>
      </c>
      <c r="G52" s="84">
        <f t="shared" si="6"/>
        <v>5911</v>
      </c>
      <c r="H52" s="84">
        <v>2098</v>
      </c>
      <c r="I52" s="84">
        <v>3813</v>
      </c>
      <c r="J52" s="84">
        <f t="shared" si="7"/>
        <v>6275</v>
      </c>
      <c r="K52" s="84">
        <v>2462</v>
      </c>
      <c r="L52" s="84">
        <v>3813</v>
      </c>
      <c r="M52" s="84">
        <v>11740</v>
      </c>
      <c r="N52" s="84">
        <v>4064</v>
      </c>
      <c r="O52" s="84">
        <v>7676</v>
      </c>
      <c r="P52" s="84">
        <v>3717</v>
      </c>
      <c r="Q52" s="85">
        <f t="shared" si="8"/>
        <v>0.65383304940374787</v>
      </c>
    </row>
    <row r="53" spans="1:17" ht="96" x14ac:dyDescent="0.25">
      <c r="A53" s="80">
        <f t="shared" si="9"/>
        <v>49</v>
      </c>
      <c r="B53" s="86">
        <v>5902</v>
      </c>
      <c r="C53" s="82" t="s">
        <v>103</v>
      </c>
      <c r="D53" s="83">
        <f t="shared" si="5"/>
        <v>3870</v>
      </c>
      <c r="E53" s="83">
        <v>1918</v>
      </c>
      <c r="F53" s="84">
        <v>1952</v>
      </c>
      <c r="G53" s="84">
        <f t="shared" si="6"/>
        <v>9661</v>
      </c>
      <c r="H53" s="84">
        <v>3958</v>
      </c>
      <c r="I53" s="84">
        <v>5703</v>
      </c>
      <c r="J53" s="84">
        <f t="shared" si="7"/>
        <v>11360</v>
      </c>
      <c r="K53" s="84">
        <v>4496</v>
      </c>
      <c r="L53" s="84">
        <v>6864</v>
      </c>
      <c r="M53" s="84">
        <v>19246</v>
      </c>
      <c r="N53" s="84">
        <v>6701</v>
      </c>
      <c r="O53" s="84">
        <v>12545</v>
      </c>
      <c r="P53" s="84">
        <v>4</v>
      </c>
      <c r="Q53" s="85">
        <f t="shared" si="8"/>
        <v>0.65182375558557626</v>
      </c>
    </row>
    <row r="54" spans="1:17" ht="96" x14ac:dyDescent="0.25">
      <c r="A54" s="80">
        <f t="shared" si="9"/>
        <v>50</v>
      </c>
      <c r="B54" s="86">
        <v>5905</v>
      </c>
      <c r="C54" s="82" t="s">
        <v>100</v>
      </c>
      <c r="D54" s="83">
        <f t="shared" si="5"/>
        <v>33</v>
      </c>
      <c r="E54" s="83">
        <v>15</v>
      </c>
      <c r="F54" s="84">
        <v>18</v>
      </c>
      <c r="G54" s="84">
        <f t="shared" si="6"/>
        <v>82</v>
      </c>
      <c r="H54" s="84">
        <v>33</v>
      </c>
      <c r="I54" s="84">
        <v>49</v>
      </c>
      <c r="J54" s="84">
        <f t="shared" si="7"/>
        <v>94</v>
      </c>
      <c r="K54" s="84">
        <v>40</v>
      </c>
      <c r="L54" s="84">
        <v>54</v>
      </c>
      <c r="M54" s="84">
        <v>143</v>
      </c>
      <c r="N54" s="84">
        <v>52</v>
      </c>
      <c r="O54" s="84">
        <v>91</v>
      </c>
      <c r="P54" s="84">
        <v>1</v>
      </c>
      <c r="Q54" s="85">
        <f t="shared" si="8"/>
        <v>0.63636363636363635</v>
      </c>
    </row>
    <row r="55" spans="1:17" ht="108" x14ac:dyDescent="0.25">
      <c r="A55" s="80">
        <f t="shared" si="9"/>
        <v>51</v>
      </c>
      <c r="B55" s="88">
        <v>6011</v>
      </c>
      <c r="C55" s="82" t="s">
        <v>92</v>
      </c>
      <c r="D55" s="83">
        <f t="shared" si="5"/>
        <v>142</v>
      </c>
      <c r="E55" s="83">
        <v>48</v>
      </c>
      <c r="F55" s="84">
        <v>94</v>
      </c>
      <c r="G55" s="84">
        <f t="shared" si="6"/>
        <v>418</v>
      </c>
      <c r="H55" s="84">
        <v>140</v>
      </c>
      <c r="I55" s="84">
        <v>278</v>
      </c>
      <c r="J55" s="84">
        <f t="shared" si="7"/>
        <v>426</v>
      </c>
      <c r="K55" s="84">
        <v>131</v>
      </c>
      <c r="L55" s="84">
        <v>295</v>
      </c>
      <c r="M55" s="84">
        <v>797</v>
      </c>
      <c r="N55" s="84">
        <v>291</v>
      </c>
      <c r="O55" s="84">
        <v>506</v>
      </c>
      <c r="P55" s="84">
        <v>1</v>
      </c>
      <c r="Q55" s="85">
        <f t="shared" si="8"/>
        <v>0.63488080301129235</v>
      </c>
    </row>
    <row r="56" spans="1:17" ht="96" x14ac:dyDescent="0.25">
      <c r="A56" s="80">
        <f t="shared" si="9"/>
        <v>52</v>
      </c>
      <c r="B56" s="81">
        <v>5501</v>
      </c>
      <c r="C56" s="82" t="s">
        <v>47</v>
      </c>
      <c r="D56" s="83">
        <f t="shared" si="5"/>
        <v>3480</v>
      </c>
      <c r="E56" s="83">
        <v>2312</v>
      </c>
      <c r="F56" s="84">
        <v>1168</v>
      </c>
      <c r="G56" s="84">
        <f t="shared" si="6"/>
        <v>7611</v>
      </c>
      <c r="H56" s="84">
        <v>3536</v>
      </c>
      <c r="I56" s="84">
        <v>4075</v>
      </c>
      <c r="J56" s="84">
        <f t="shared" si="7"/>
        <v>8512</v>
      </c>
      <c r="K56" s="84">
        <v>3773</v>
      </c>
      <c r="L56" s="84">
        <v>4739</v>
      </c>
      <c r="M56" s="84">
        <v>13338</v>
      </c>
      <c r="N56" s="84">
        <v>4901</v>
      </c>
      <c r="O56" s="84">
        <v>8437</v>
      </c>
      <c r="P56" s="84">
        <v>3</v>
      </c>
      <c r="Q56" s="85">
        <f t="shared" si="8"/>
        <v>0.63255360623781676</v>
      </c>
    </row>
    <row r="57" spans="1:17" ht="120" x14ac:dyDescent="0.25">
      <c r="A57" s="80">
        <f t="shared" si="9"/>
        <v>53</v>
      </c>
      <c r="B57" s="88">
        <v>5721</v>
      </c>
      <c r="C57" s="82" t="s">
        <v>52</v>
      </c>
      <c r="D57" s="83">
        <f t="shared" si="5"/>
        <v>3215</v>
      </c>
      <c r="E57" s="83">
        <v>1186</v>
      </c>
      <c r="F57" s="84">
        <v>2029</v>
      </c>
      <c r="G57" s="84">
        <f t="shared" si="6"/>
        <v>13331</v>
      </c>
      <c r="H57" s="84">
        <v>6566</v>
      </c>
      <c r="I57" s="84">
        <v>6765</v>
      </c>
      <c r="J57" s="84">
        <f t="shared" si="7"/>
        <v>14722</v>
      </c>
      <c r="K57" s="84">
        <v>6658</v>
      </c>
      <c r="L57" s="84">
        <v>8064</v>
      </c>
      <c r="M57" s="84">
        <v>22857</v>
      </c>
      <c r="N57" s="84">
        <v>8513</v>
      </c>
      <c r="O57" s="84">
        <v>14344</v>
      </c>
      <c r="P57" s="84">
        <v>6003</v>
      </c>
      <c r="Q57" s="85">
        <f t="shared" si="8"/>
        <v>0.62755392221201378</v>
      </c>
    </row>
    <row r="58" spans="1:17" ht="120" x14ac:dyDescent="0.25">
      <c r="A58" s="80">
        <f t="shared" si="9"/>
        <v>54</v>
      </c>
      <c r="B58" s="81">
        <v>6021</v>
      </c>
      <c r="C58" s="82" t="s">
        <v>56</v>
      </c>
      <c r="D58" s="83">
        <f t="shared" si="5"/>
        <v>692</v>
      </c>
      <c r="E58" s="83">
        <v>325</v>
      </c>
      <c r="F58" s="84">
        <v>367</v>
      </c>
      <c r="G58" s="84">
        <f t="shared" si="6"/>
        <v>1696</v>
      </c>
      <c r="H58" s="84">
        <v>718</v>
      </c>
      <c r="I58" s="84">
        <v>978</v>
      </c>
      <c r="J58" s="84">
        <f t="shared" si="7"/>
        <v>1954</v>
      </c>
      <c r="K58" s="84">
        <v>804</v>
      </c>
      <c r="L58" s="84">
        <v>1150</v>
      </c>
      <c r="M58" s="84">
        <v>2951</v>
      </c>
      <c r="N58" s="84">
        <v>1115</v>
      </c>
      <c r="O58" s="84">
        <v>1836</v>
      </c>
      <c r="P58" s="84">
        <v>1</v>
      </c>
      <c r="Q58" s="85">
        <f t="shared" si="8"/>
        <v>0.62216197899017278</v>
      </c>
    </row>
    <row r="59" spans="1:17" ht="96" x14ac:dyDescent="0.25">
      <c r="A59" s="80">
        <f t="shared" si="9"/>
        <v>55</v>
      </c>
      <c r="B59" s="86">
        <v>5306</v>
      </c>
      <c r="C59" s="82" t="s">
        <v>46</v>
      </c>
      <c r="D59" s="83">
        <f t="shared" si="5"/>
        <v>4434</v>
      </c>
      <c r="E59" s="83">
        <v>1620</v>
      </c>
      <c r="F59" s="84">
        <v>2814</v>
      </c>
      <c r="G59" s="84">
        <f t="shared" si="6"/>
        <v>11499</v>
      </c>
      <c r="H59" s="84">
        <v>4575</v>
      </c>
      <c r="I59" s="84">
        <v>6924</v>
      </c>
      <c r="J59" s="84">
        <f t="shared" si="7"/>
        <v>14552</v>
      </c>
      <c r="K59" s="84">
        <v>6325</v>
      </c>
      <c r="L59" s="84">
        <v>8227</v>
      </c>
      <c r="M59" s="84">
        <v>22864</v>
      </c>
      <c r="N59" s="84">
        <v>8675</v>
      </c>
      <c r="O59" s="84">
        <v>14189</v>
      </c>
      <c r="P59" s="84">
        <v>533</v>
      </c>
      <c r="Q59" s="85">
        <f t="shared" si="8"/>
        <v>0.62058257522743177</v>
      </c>
    </row>
    <row r="60" spans="1:17" ht="96" x14ac:dyDescent="0.25">
      <c r="A60" s="80">
        <f t="shared" si="9"/>
        <v>56</v>
      </c>
      <c r="B60" s="81">
        <v>1502</v>
      </c>
      <c r="C60" s="82" t="s">
        <v>21</v>
      </c>
      <c r="D60" s="83">
        <f t="shared" si="5"/>
        <v>1857</v>
      </c>
      <c r="E60" s="83">
        <v>750</v>
      </c>
      <c r="F60" s="84">
        <v>1107</v>
      </c>
      <c r="G60" s="84">
        <f t="shared" si="6"/>
        <v>4133</v>
      </c>
      <c r="H60" s="84">
        <v>1531</v>
      </c>
      <c r="I60" s="84">
        <v>2602</v>
      </c>
      <c r="J60" s="84">
        <f t="shared" si="7"/>
        <v>5042</v>
      </c>
      <c r="K60" s="84">
        <v>1822</v>
      </c>
      <c r="L60" s="84">
        <v>3220</v>
      </c>
      <c r="M60" s="84">
        <v>8801</v>
      </c>
      <c r="N60" s="84">
        <v>3364</v>
      </c>
      <c r="O60" s="84">
        <v>5437</v>
      </c>
      <c r="P60" s="84">
        <v>17</v>
      </c>
      <c r="Q60" s="85">
        <f t="shared" si="8"/>
        <v>0.61777070787410526</v>
      </c>
    </row>
    <row r="61" spans="1:17" ht="96" x14ac:dyDescent="0.25">
      <c r="A61" s="80">
        <f t="shared" si="9"/>
        <v>57</v>
      </c>
      <c r="B61" s="182">
        <v>1802</v>
      </c>
      <c r="C61" s="82" t="s">
        <v>62</v>
      </c>
      <c r="D61" s="83">
        <f t="shared" si="5"/>
        <v>570</v>
      </c>
      <c r="E61" s="83">
        <v>221</v>
      </c>
      <c r="F61" s="84">
        <v>349</v>
      </c>
      <c r="G61" s="84">
        <f t="shared" si="6"/>
        <v>1623</v>
      </c>
      <c r="H61" s="84">
        <v>642</v>
      </c>
      <c r="I61" s="84">
        <v>981</v>
      </c>
      <c r="J61" s="84">
        <f t="shared" si="7"/>
        <v>1896</v>
      </c>
      <c r="K61" s="84">
        <v>762</v>
      </c>
      <c r="L61" s="84">
        <v>1134</v>
      </c>
      <c r="M61" s="84">
        <v>3012</v>
      </c>
      <c r="N61" s="84">
        <v>1176</v>
      </c>
      <c r="O61" s="84">
        <v>1836</v>
      </c>
      <c r="P61" s="84">
        <v>1140</v>
      </c>
      <c r="Q61" s="85">
        <f t="shared" si="8"/>
        <v>0.60956175298804782</v>
      </c>
    </row>
    <row r="62" spans="1:17" ht="96" x14ac:dyDescent="0.25">
      <c r="A62" s="90">
        <f t="shared" si="9"/>
        <v>58</v>
      </c>
      <c r="B62" s="98">
        <v>6030</v>
      </c>
      <c r="C62" s="92" t="s">
        <v>97</v>
      </c>
      <c r="D62" s="93">
        <f t="shared" si="5"/>
        <v>310</v>
      </c>
      <c r="E62" s="93">
        <v>130</v>
      </c>
      <c r="F62" s="94">
        <v>180</v>
      </c>
      <c r="G62" s="94">
        <f t="shared" si="6"/>
        <v>945</v>
      </c>
      <c r="H62" s="94">
        <v>508</v>
      </c>
      <c r="I62" s="94">
        <v>437</v>
      </c>
      <c r="J62" s="94">
        <f t="shared" si="7"/>
        <v>1027</v>
      </c>
      <c r="K62" s="94">
        <v>508</v>
      </c>
      <c r="L62" s="94">
        <v>519</v>
      </c>
      <c r="M62" s="94">
        <v>1617</v>
      </c>
      <c r="N62" s="94">
        <v>653</v>
      </c>
      <c r="O62" s="94">
        <v>964</v>
      </c>
      <c r="P62" s="94">
        <v>3</v>
      </c>
      <c r="Q62" s="95">
        <f t="shared" si="8"/>
        <v>0.59616573902288184</v>
      </c>
    </row>
    <row r="63" spans="1:17" ht="96" x14ac:dyDescent="0.25">
      <c r="A63" s="90">
        <f t="shared" si="9"/>
        <v>59</v>
      </c>
      <c r="B63" s="97">
        <v>2602</v>
      </c>
      <c r="C63" s="92" t="s">
        <v>30</v>
      </c>
      <c r="D63" s="93">
        <f t="shared" si="5"/>
        <v>312</v>
      </c>
      <c r="E63" s="93">
        <v>162</v>
      </c>
      <c r="F63" s="94">
        <v>150</v>
      </c>
      <c r="G63" s="94">
        <f t="shared" si="6"/>
        <v>672</v>
      </c>
      <c r="H63" s="94">
        <v>321</v>
      </c>
      <c r="I63" s="94">
        <v>351</v>
      </c>
      <c r="J63" s="94">
        <f t="shared" si="7"/>
        <v>744</v>
      </c>
      <c r="K63" s="94">
        <v>316</v>
      </c>
      <c r="L63" s="94">
        <v>428</v>
      </c>
      <c r="M63" s="94">
        <v>1274</v>
      </c>
      <c r="N63" s="94">
        <v>516</v>
      </c>
      <c r="O63" s="94">
        <v>758</v>
      </c>
      <c r="P63" s="94">
        <v>755</v>
      </c>
      <c r="Q63" s="95">
        <f t="shared" si="8"/>
        <v>0.59497645211930927</v>
      </c>
    </row>
    <row r="64" spans="1:17" ht="120" x14ac:dyDescent="0.25">
      <c r="A64" s="90">
        <f t="shared" si="9"/>
        <v>60</v>
      </c>
      <c r="B64" s="98">
        <v>5403</v>
      </c>
      <c r="C64" s="92" t="s">
        <v>107</v>
      </c>
      <c r="D64" s="93">
        <f t="shared" si="5"/>
        <v>6</v>
      </c>
      <c r="E64" s="93">
        <v>4</v>
      </c>
      <c r="F64" s="94">
        <v>2</v>
      </c>
      <c r="G64" s="94">
        <f t="shared" si="6"/>
        <v>10</v>
      </c>
      <c r="H64" s="94">
        <v>4</v>
      </c>
      <c r="I64" s="94">
        <v>6</v>
      </c>
      <c r="J64" s="94">
        <f t="shared" si="7"/>
        <v>16</v>
      </c>
      <c r="K64" s="94">
        <v>7</v>
      </c>
      <c r="L64" s="94">
        <v>9</v>
      </c>
      <c r="M64" s="94">
        <v>27</v>
      </c>
      <c r="N64" s="94">
        <v>11</v>
      </c>
      <c r="O64" s="94">
        <v>16</v>
      </c>
      <c r="P64" s="94">
        <v>2</v>
      </c>
      <c r="Q64" s="95">
        <f t="shared" si="8"/>
        <v>0.59259259259259256</v>
      </c>
    </row>
    <row r="65" spans="1:17" ht="96" x14ac:dyDescent="0.25">
      <c r="A65" s="90">
        <f t="shared" si="9"/>
        <v>61</v>
      </c>
      <c r="B65" s="96">
        <v>5602</v>
      </c>
      <c r="C65" s="92" t="s">
        <v>48</v>
      </c>
      <c r="D65" s="93">
        <f t="shared" si="5"/>
        <v>2942</v>
      </c>
      <c r="E65" s="93">
        <v>1471</v>
      </c>
      <c r="F65" s="94">
        <v>1471</v>
      </c>
      <c r="G65" s="94">
        <f t="shared" si="6"/>
        <v>8576</v>
      </c>
      <c r="H65" s="94">
        <v>4244</v>
      </c>
      <c r="I65" s="94">
        <v>4332</v>
      </c>
      <c r="J65" s="94">
        <f t="shared" si="7"/>
        <v>10221</v>
      </c>
      <c r="K65" s="94">
        <v>4769</v>
      </c>
      <c r="L65" s="94">
        <v>5452</v>
      </c>
      <c r="M65" s="94">
        <v>14540</v>
      </c>
      <c r="N65" s="94">
        <v>5984</v>
      </c>
      <c r="O65" s="94">
        <v>8556</v>
      </c>
      <c r="P65" s="94">
        <v>9222</v>
      </c>
      <c r="Q65" s="95">
        <f t="shared" si="8"/>
        <v>0.58844566712517199</v>
      </c>
    </row>
    <row r="66" spans="1:17" ht="108" x14ac:dyDescent="0.25">
      <c r="A66" s="90">
        <f t="shared" si="9"/>
        <v>62</v>
      </c>
      <c r="B66" s="99">
        <v>5705</v>
      </c>
      <c r="C66" s="92" t="s">
        <v>67</v>
      </c>
      <c r="D66" s="93">
        <f t="shared" si="5"/>
        <v>2852</v>
      </c>
      <c r="E66" s="93">
        <v>1195</v>
      </c>
      <c r="F66" s="94">
        <v>1657</v>
      </c>
      <c r="G66" s="94">
        <f t="shared" si="6"/>
        <v>9795</v>
      </c>
      <c r="H66" s="94">
        <v>4981</v>
      </c>
      <c r="I66" s="94">
        <v>4814</v>
      </c>
      <c r="J66" s="94">
        <f t="shared" si="7"/>
        <v>11420</v>
      </c>
      <c r="K66" s="94">
        <v>5630</v>
      </c>
      <c r="L66" s="94">
        <v>5790</v>
      </c>
      <c r="M66" s="94">
        <v>18462</v>
      </c>
      <c r="N66" s="94">
        <v>7678</v>
      </c>
      <c r="O66" s="94">
        <v>10784</v>
      </c>
      <c r="P66" s="94">
        <v>35</v>
      </c>
      <c r="Q66" s="95">
        <f t="shared" si="8"/>
        <v>0.58411873036507422</v>
      </c>
    </row>
    <row r="67" spans="1:17" ht="108" x14ac:dyDescent="0.25">
      <c r="A67" s="90">
        <f t="shared" si="9"/>
        <v>63</v>
      </c>
      <c r="B67" s="97">
        <v>1702</v>
      </c>
      <c r="C67" s="92" t="s">
        <v>23</v>
      </c>
      <c r="D67" s="93">
        <f t="shared" si="5"/>
        <v>1755</v>
      </c>
      <c r="E67" s="93">
        <v>800</v>
      </c>
      <c r="F67" s="94">
        <v>955</v>
      </c>
      <c r="G67" s="94">
        <f t="shared" si="6"/>
        <v>5911</v>
      </c>
      <c r="H67" s="94">
        <v>2748</v>
      </c>
      <c r="I67" s="94">
        <v>3163</v>
      </c>
      <c r="J67" s="94">
        <f t="shared" si="7"/>
        <v>6110</v>
      </c>
      <c r="K67" s="94">
        <v>2353</v>
      </c>
      <c r="L67" s="94">
        <v>3757</v>
      </c>
      <c r="M67" s="94">
        <v>11244</v>
      </c>
      <c r="N67" s="94">
        <v>4724</v>
      </c>
      <c r="O67" s="94">
        <v>6520</v>
      </c>
      <c r="P67" s="94">
        <v>3116</v>
      </c>
      <c r="Q67" s="95">
        <f t="shared" si="8"/>
        <v>0.57986481679117752</v>
      </c>
    </row>
    <row r="68" spans="1:17" ht="108" x14ac:dyDescent="0.25">
      <c r="A68" s="90">
        <f t="shared" si="9"/>
        <v>64</v>
      </c>
      <c r="B68" s="98">
        <v>5903</v>
      </c>
      <c r="C68" s="92" t="s">
        <v>53</v>
      </c>
      <c r="D68" s="93">
        <f t="shared" si="5"/>
        <v>4104</v>
      </c>
      <c r="E68" s="93">
        <v>2234</v>
      </c>
      <c r="F68" s="94">
        <v>1870</v>
      </c>
      <c r="G68" s="94">
        <f t="shared" si="6"/>
        <v>9615</v>
      </c>
      <c r="H68" s="94">
        <v>4667</v>
      </c>
      <c r="I68" s="94">
        <v>4948</v>
      </c>
      <c r="J68" s="94">
        <f t="shared" si="7"/>
        <v>11018</v>
      </c>
      <c r="K68" s="94">
        <v>5268</v>
      </c>
      <c r="L68" s="94">
        <v>5750</v>
      </c>
      <c r="M68" s="94">
        <v>17684</v>
      </c>
      <c r="N68" s="94">
        <v>7560</v>
      </c>
      <c r="O68" s="94">
        <v>10124</v>
      </c>
      <c r="P68" s="94">
        <v>17</v>
      </c>
      <c r="Q68" s="95">
        <f t="shared" si="8"/>
        <v>0.57249491065369829</v>
      </c>
    </row>
    <row r="69" spans="1:17" ht="108" x14ac:dyDescent="0.25">
      <c r="A69" s="90">
        <f t="shared" si="9"/>
        <v>65</v>
      </c>
      <c r="B69" s="91">
        <v>3501</v>
      </c>
      <c r="C69" s="92" t="s">
        <v>59</v>
      </c>
      <c r="D69" s="93">
        <f t="shared" ref="D69:D100" si="10">E69+F69</f>
        <v>3927</v>
      </c>
      <c r="E69" s="93">
        <v>1967</v>
      </c>
      <c r="F69" s="94">
        <v>1960</v>
      </c>
      <c r="G69" s="94">
        <f t="shared" ref="G69:G100" si="11">H69+I69</f>
        <v>9463</v>
      </c>
      <c r="H69" s="94">
        <v>4701</v>
      </c>
      <c r="I69" s="94">
        <v>4762</v>
      </c>
      <c r="J69" s="94">
        <f t="shared" ref="J69:J100" si="12">K69+L69</f>
        <v>11068</v>
      </c>
      <c r="K69" s="94">
        <v>5200</v>
      </c>
      <c r="L69" s="94">
        <v>5868</v>
      </c>
      <c r="M69" s="94">
        <v>17624</v>
      </c>
      <c r="N69" s="94">
        <v>7582</v>
      </c>
      <c r="O69" s="94">
        <v>10042</v>
      </c>
      <c r="P69" s="94">
        <v>48</v>
      </c>
      <c r="Q69" s="95">
        <f t="shared" ref="Q69:Q102" si="13">O69/M69</f>
        <v>0.56979119382660004</v>
      </c>
    </row>
    <row r="70" spans="1:17" ht="96" x14ac:dyDescent="0.25">
      <c r="A70" s="90">
        <f t="shared" ref="A70:A102" si="14">A69+1</f>
        <v>66</v>
      </c>
      <c r="B70" s="91">
        <v>202</v>
      </c>
      <c r="C70" s="92" t="s">
        <v>10</v>
      </c>
      <c r="D70" s="93">
        <f t="shared" si="10"/>
        <v>1471</v>
      </c>
      <c r="E70" s="93">
        <v>599</v>
      </c>
      <c r="F70" s="94">
        <v>872</v>
      </c>
      <c r="G70" s="94">
        <f t="shared" si="11"/>
        <v>3684</v>
      </c>
      <c r="H70" s="94">
        <v>1542</v>
      </c>
      <c r="I70" s="94">
        <v>2142</v>
      </c>
      <c r="J70" s="94">
        <f t="shared" si="12"/>
        <v>4602</v>
      </c>
      <c r="K70" s="94">
        <v>2110</v>
      </c>
      <c r="L70" s="94">
        <v>2492</v>
      </c>
      <c r="M70" s="94">
        <v>7341</v>
      </c>
      <c r="N70" s="94">
        <v>3171</v>
      </c>
      <c r="O70" s="94">
        <v>4170</v>
      </c>
      <c r="P70" s="94">
        <v>7</v>
      </c>
      <c r="Q70" s="95">
        <f t="shared" si="13"/>
        <v>0.56804250102165921</v>
      </c>
    </row>
    <row r="71" spans="1:17" ht="96" x14ac:dyDescent="0.25">
      <c r="A71" s="90">
        <f t="shared" si="14"/>
        <v>67</v>
      </c>
      <c r="B71" s="96">
        <v>402</v>
      </c>
      <c r="C71" s="92" t="s">
        <v>13</v>
      </c>
      <c r="D71" s="93">
        <f t="shared" si="10"/>
        <v>533</v>
      </c>
      <c r="E71" s="93">
        <v>246</v>
      </c>
      <c r="F71" s="94">
        <v>287</v>
      </c>
      <c r="G71" s="94">
        <f t="shared" si="11"/>
        <v>1251</v>
      </c>
      <c r="H71" s="94">
        <v>560</v>
      </c>
      <c r="I71" s="94">
        <v>691</v>
      </c>
      <c r="J71" s="94">
        <f t="shared" si="12"/>
        <v>1453</v>
      </c>
      <c r="K71" s="94">
        <v>636</v>
      </c>
      <c r="L71" s="94">
        <v>817</v>
      </c>
      <c r="M71" s="94">
        <v>2425</v>
      </c>
      <c r="N71" s="94">
        <v>1054</v>
      </c>
      <c r="O71" s="94">
        <v>1371</v>
      </c>
      <c r="P71" s="94">
        <v>655</v>
      </c>
      <c r="Q71" s="95">
        <f t="shared" si="13"/>
        <v>0.56536082474226801</v>
      </c>
    </row>
    <row r="72" spans="1:17" ht="96" x14ac:dyDescent="0.25">
      <c r="A72" s="90">
        <f t="shared" si="14"/>
        <v>68</v>
      </c>
      <c r="B72" s="98">
        <v>602</v>
      </c>
      <c r="C72" s="92" t="s">
        <v>15</v>
      </c>
      <c r="D72" s="93">
        <f t="shared" si="10"/>
        <v>540</v>
      </c>
      <c r="E72" s="93">
        <v>242</v>
      </c>
      <c r="F72" s="94">
        <v>298</v>
      </c>
      <c r="G72" s="94">
        <f t="shared" si="11"/>
        <v>1473</v>
      </c>
      <c r="H72" s="94">
        <v>729</v>
      </c>
      <c r="I72" s="94">
        <v>744</v>
      </c>
      <c r="J72" s="94">
        <f t="shared" si="12"/>
        <v>1723</v>
      </c>
      <c r="K72" s="94">
        <v>853</v>
      </c>
      <c r="L72" s="94">
        <v>870</v>
      </c>
      <c r="M72" s="94">
        <v>2673</v>
      </c>
      <c r="N72" s="94">
        <v>1168</v>
      </c>
      <c r="O72" s="94">
        <v>1505</v>
      </c>
      <c r="P72" s="94">
        <v>3</v>
      </c>
      <c r="Q72" s="95">
        <f t="shared" si="13"/>
        <v>0.56303778526000747</v>
      </c>
    </row>
    <row r="73" spans="1:17" ht="96" x14ac:dyDescent="0.25">
      <c r="A73" s="90">
        <f t="shared" si="14"/>
        <v>69</v>
      </c>
      <c r="B73" s="100">
        <v>4098</v>
      </c>
      <c r="C73" s="92" t="s">
        <v>66</v>
      </c>
      <c r="D73" s="93">
        <f t="shared" si="10"/>
        <v>4264</v>
      </c>
      <c r="E73" s="93">
        <v>2200</v>
      </c>
      <c r="F73" s="94">
        <v>2064</v>
      </c>
      <c r="G73" s="94">
        <f t="shared" si="11"/>
        <v>11141</v>
      </c>
      <c r="H73" s="94">
        <v>5036</v>
      </c>
      <c r="I73" s="94">
        <v>6105</v>
      </c>
      <c r="J73" s="94">
        <f t="shared" si="12"/>
        <v>15516</v>
      </c>
      <c r="K73" s="94">
        <v>7918</v>
      </c>
      <c r="L73" s="94">
        <v>7598</v>
      </c>
      <c r="M73" s="94">
        <v>24306</v>
      </c>
      <c r="N73" s="94">
        <v>11040</v>
      </c>
      <c r="O73" s="94">
        <v>13266</v>
      </c>
      <c r="P73" s="94">
        <v>4413</v>
      </c>
      <c r="Q73" s="95">
        <f t="shared" si="13"/>
        <v>0.54579116267588246</v>
      </c>
    </row>
    <row r="74" spans="1:17" ht="96" x14ac:dyDescent="0.25">
      <c r="A74" s="90">
        <f t="shared" si="14"/>
        <v>70</v>
      </c>
      <c r="B74" s="97">
        <v>1402</v>
      </c>
      <c r="C74" s="92" t="s">
        <v>20</v>
      </c>
      <c r="D74" s="93">
        <f t="shared" si="10"/>
        <v>422</v>
      </c>
      <c r="E74" s="93">
        <v>273</v>
      </c>
      <c r="F74" s="94">
        <v>149</v>
      </c>
      <c r="G74" s="94">
        <f t="shared" si="11"/>
        <v>1078</v>
      </c>
      <c r="H74" s="94">
        <v>666</v>
      </c>
      <c r="I74" s="94">
        <v>412</v>
      </c>
      <c r="J74" s="94">
        <f t="shared" si="12"/>
        <v>1261</v>
      </c>
      <c r="K74" s="94">
        <v>758</v>
      </c>
      <c r="L74" s="94">
        <v>503</v>
      </c>
      <c r="M74" s="94">
        <v>2169</v>
      </c>
      <c r="N74" s="94">
        <v>996</v>
      </c>
      <c r="O74" s="94">
        <v>1173</v>
      </c>
      <c r="P74" s="94">
        <v>729</v>
      </c>
      <c r="Q74" s="95">
        <f t="shared" si="13"/>
        <v>0.54080221300138309</v>
      </c>
    </row>
    <row r="75" spans="1:17" ht="108" x14ac:dyDescent="0.25">
      <c r="A75" s="90">
        <f t="shared" si="14"/>
        <v>71</v>
      </c>
      <c r="B75" s="98">
        <v>3102</v>
      </c>
      <c r="C75" s="92" t="s">
        <v>7</v>
      </c>
      <c r="D75" s="93">
        <f t="shared" si="10"/>
        <v>6556</v>
      </c>
      <c r="E75" s="93">
        <v>6094</v>
      </c>
      <c r="F75" s="94">
        <v>462</v>
      </c>
      <c r="G75" s="94">
        <f t="shared" si="11"/>
        <v>16526</v>
      </c>
      <c r="H75" s="94">
        <v>10488</v>
      </c>
      <c r="I75" s="94">
        <v>6038</v>
      </c>
      <c r="J75" s="94">
        <f t="shared" si="12"/>
        <v>19491</v>
      </c>
      <c r="K75" s="94">
        <v>11226</v>
      </c>
      <c r="L75" s="94">
        <v>8265</v>
      </c>
      <c r="M75" s="94">
        <v>30272</v>
      </c>
      <c r="N75" s="94">
        <v>14059</v>
      </c>
      <c r="O75" s="94">
        <v>16213</v>
      </c>
      <c r="P75" s="94">
        <v>2</v>
      </c>
      <c r="Q75" s="95">
        <f t="shared" si="13"/>
        <v>0.53557743128964064</v>
      </c>
    </row>
    <row r="76" spans="1:17" ht="108" x14ac:dyDescent="0.25">
      <c r="A76" s="90">
        <f t="shared" si="14"/>
        <v>72</v>
      </c>
      <c r="B76" s="96">
        <v>902</v>
      </c>
      <c r="C76" s="92" t="s">
        <v>9</v>
      </c>
      <c r="D76" s="93">
        <f t="shared" si="10"/>
        <v>4048</v>
      </c>
      <c r="E76" s="93">
        <v>2100</v>
      </c>
      <c r="F76" s="94">
        <v>1948</v>
      </c>
      <c r="G76" s="94">
        <f t="shared" si="11"/>
        <v>10370</v>
      </c>
      <c r="H76" s="94">
        <v>5212</v>
      </c>
      <c r="I76" s="94">
        <v>5158</v>
      </c>
      <c r="J76" s="94">
        <f t="shared" si="12"/>
        <v>12181</v>
      </c>
      <c r="K76" s="94">
        <v>5993</v>
      </c>
      <c r="L76" s="94">
        <v>6188</v>
      </c>
      <c r="M76" s="94">
        <v>19955</v>
      </c>
      <c r="N76" s="94">
        <v>9418</v>
      </c>
      <c r="O76" s="94">
        <v>10537</v>
      </c>
      <c r="P76" s="94">
        <v>13</v>
      </c>
      <c r="Q76" s="95">
        <f t="shared" si="13"/>
        <v>0.52803808569280886</v>
      </c>
    </row>
    <row r="77" spans="1:17" ht="108" x14ac:dyDescent="0.25">
      <c r="A77" s="90">
        <f t="shared" si="14"/>
        <v>73</v>
      </c>
      <c r="B77" s="98">
        <v>5202</v>
      </c>
      <c r="C77" s="92" t="s">
        <v>44</v>
      </c>
      <c r="D77" s="93">
        <f t="shared" si="10"/>
        <v>3752</v>
      </c>
      <c r="E77" s="93">
        <v>2103</v>
      </c>
      <c r="F77" s="94">
        <v>1649</v>
      </c>
      <c r="G77" s="94">
        <f t="shared" si="11"/>
        <v>8956</v>
      </c>
      <c r="H77" s="94">
        <v>4998</v>
      </c>
      <c r="I77" s="94">
        <v>3958</v>
      </c>
      <c r="J77" s="94">
        <f t="shared" si="12"/>
        <v>10459</v>
      </c>
      <c r="K77" s="94">
        <v>5662</v>
      </c>
      <c r="L77" s="94">
        <v>4797</v>
      </c>
      <c r="M77" s="94">
        <v>15763</v>
      </c>
      <c r="N77" s="94">
        <v>7517</v>
      </c>
      <c r="O77" s="94">
        <v>8246</v>
      </c>
      <c r="P77" s="94">
        <v>7</v>
      </c>
      <c r="Q77" s="95">
        <f t="shared" si="13"/>
        <v>0.52312377085580153</v>
      </c>
    </row>
    <row r="78" spans="1:17" ht="96" x14ac:dyDescent="0.25">
      <c r="A78" s="90">
        <f t="shared" si="14"/>
        <v>74</v>
      </c>
      <c r="B78" s="96">
        <v>1102</v>
      </c>
      <c r="C78" s="92" t="s">
        <v>61</v>
      </c>
      <c r="D78" s="93">
        <f t="shared" si="10"/>
        <v>528</v>
      </c>
      <c r="E78" s="93">
        <v>321</v>
      </c>
      <c r="F78" s="94">
        <v>207</v>
      </c>
      <c r="G78" s="94">
        <f t="shared" si="11"/>
        <v>1397</v>
      </c>
      <c r="H78" s="94">
        <v>741</v>
      </c>
      <c r="I78" s="94">
        <v>656</v>
      </c>
      <c r="J78" s="94">
        <f t="shared" si="12"/>
        <v>1685</v>
      </c>
      <c r="K78" s="94">
        <v>847</v>
      </c>
      <c r="L78" s="94">
        <v>838</v>
      </c>
      <c r="M78" s="94">
        <v>2636</v>
      </c>
      <c r="N78" s="94">
        <v>1278</v>
      </c>
      <c r="O78" s="94">
        <v>1358</v>
      </c>
      <c r="P78" s="94">
        <v>485</v>
      </c>
      <c r="Q78" s="95">
        <f t="shared" si="13"/>
        <v>0.51517450682852806</v>
      </c>
    </row>
    <row r="79" spans="1:17" ht="96" x14ac:dyDescent="0.25">
      <c r="A79" s="90">
        <f t="shared" si="14"/>
        <v>75</v>
      </c>
      <c r="B79" s="97">
        <v>2402</v>
      </c>
      <c r="C79" s="92" t="s">
        <v>63</v>
      </c>
      <c r="D79" s="93">
        <f t="shared" si="10"/>
        <v>533</v>
      </c>
      <c r="E79" s="93">
        <v>310</v>
      </c>
      <c r="F79" s="94">
        <v>223</v>
      </c>
      <c r="G79" s="94">
        <f t="shared" si="11"/>
        <v>1218</v>
      </c>
      <c r="H79" s="94">
        <v>553</v>
      </c>
      <c r="I79" s="94">
        <v>665</v>
      </c>
      <c r="J79" s="94">
        <f t="shared" si="12"/>
        <v>1629</v>
      </c>
      <c r="K79" s="94">
        <v>832</v>
      </c>
      <c r="L79" s="94">
        <v>797</v>
      </c>
      <c r="M79" s="94">
        <v>2707</v>
      </c>
      <c r="N79" s="94">
        <v>1317</v>
      </c>
      <c r="O79" s="94">
        <v>1390</v>
      </c>
      <c r="P79" s="94">
        <v>247</v>
      </c>
      <c r="Q79" s="95">
        <f t="shared" si="13"/>
        <v>0.51348356113779092</v>
      </c>
    </row>
    <row r="80" spans="1:17" ht="96" x14ac:dyDescent="0.25">
      <c r="A80" s="90">
        <f t="shared" si="14"/>
        <v>76</v>
      </c>
      <c r="B80" s="91">
        <v>3512</v>
      </c>
      <c r="C80" s="92" t="s">
        <v>89</v>
      </c>
      <c r="D80" s="93">
        <f t="shared" si="10"/>
        <v>13</v>
      </c>
      <c r="E80" s="93">
        <v>4</v>
      </c>
      <c r="F80" s="94">
        <v>9</v>
      </c>
      <c r="G80" s="94">
        <f t="shared" si="11"/>
        <v>32</v>
      </c>
      <c r="H80" s="94">
        <v>15</v>
      </c>
      <c r="I80" s="94">
        <v>17</v>
      </c>
      <c r="J80" s="94">
        <f t="shared" si="12"/>
        <v>38</v>
      </c>
      <c r="K80" s="94">
        <v>18</v>
      </c>
      <c r="L80" s="94">
        <v>20</v>
      </c>
      <c r="M80" s="94">
        <v>54</v>
      </c>
      <c r="N80" s="94">
        <v>27</v>
      </c>
      <c r="O80" s="94">
        <v>27</v>
      </c>
      <c r="P80" s="94">
        <v>2</v>
      </c>
      <c r="Q80" s="95">
        <f t="shared" si="13"/>
        <v>0.5</v>
      </c>
    </row>
    <row r="81" spans="1:17" ht="108" x14ac:dyDescent="0.25">
      <c r="A81" s="90">
        <f t="shared" si="14"/>
        <v>77</v>
      </c>
      <c r="B81" s="96">
        <v>5015</v>
      </c>
      <c r="C81" s="92" t="s">
        <v>86</v>
      </c>
      <c r="D81" s="93">
        <f t="shared" si="10"/>
        <v>50</v>
      </c>
      <c r="E81" s="93">
        <v>9</v>
      </c>
      <c r="F81" s="94">
        <v>41</v>
      </c>
      <c r="G81" s="94">
        <f t="shared" si="11"/>
        <v>181</v>
      </c>
      <c r="H81" s="94">
        <v>72</v>
      </c>
      <c r="I81" s="94">
        <v>109</v>
      </c>
      <c r="J81" s="94">
        <f t="shared" si="12"/>
        <v>245</v>
      </c>
      <c r="K81" s="94">
        <v>102</v>
      </c>
      <c r="L81" s="94">
        <v>143</v>
      </c>
      <c r="M81" s="94">
        <v>459</v>
      </c>
      <c r="N81" s="94">
        <v>233</v>
      </c>
      <c r="O81" s="94">
        <v>226</v>
      </c>
      <c r="P81" s="94">
        <v>0</v>
      </c>
      <c r="Q81" s="95">
        <f t="shared" si="13"/>
        <v>0.49237472766884532</v>
      </c>
    </row>
    <row r="82" spans="1:17" ht="108" x14ac:dyDescent="0.25">
      <c r="A82" s="90">
        <f t="shared" si="14"/>
        <v>78</v>
      </c>
      <c r="B82" s="96">
        <v>5017</v>
      </c>
      <c r="C82" s="92" t="s">
        <v>98</v>
      </c>
      <c r="D82" s="93">
        <f t="shared" si="10"/>
        <v>808</v>
      </c>
      <c r="E82" s="93">
        <v>349</v>
      </c>
      <c r="F82" s="94">
        <v>459</v>
      </c>
      <c r="G82" s="94">
        <f t="shared" si="11"/>
        <v>2761</v>
      </c>
      <c r="H82" s="94">
        <v>1611</v>
      </c>
      <c r="I82" s="94">
        <v>1150</v>
      </c>
      <c r="J82" s="94">
        <f t="shared" si="12"/>
        <v>2937</v>
      </c>
      <c r="K82" s="94">
        <v>1635</v>
      </c>
      <c r="L82" s="94">
        <v>1302</v>
      </c>
      <c r="M82" s="94">
        <v>3582</v>
      </c>
      <c r="N82" s="94">
        <v>1847</v>
      </c>
      <c r="O82" s="94">
        <v>1735</v>
      </c>
      <c r="P82" s="94">
        <v>3</v>
      </c>
      <c r="Q82" s="95">
        <f t="shared" si="13"/>
        <v>0.48436627582356223</v>
      </c>
    </row>
    <row r="83" spans="1:17" ht="120" x14ac:dyDescent="0.25">
      <c r="A83" s="90">
        <f t="shared" si="14"/>
        <v>79</v>
      </c>
      <c r="B83" s="99">
        <v>5003</v>
      </c>
      <c r="C83" s="92" t="s">
        <v>105</v>
      </c>
      <c r="D83" s="93">
        <f t="shared" si="10"/>
        <v>1116</v>
      </c>
      <c r="E83" s="93">
        <v>615</v>
      </c>
      <c r="F83" s="94">
        <v>501</v>
      </c>
      <c r="G83" s="94">
        <f t="shared" si="11"/>
        <v>6321</v>
      </c>
      <c r="H83" s="94">
        <v>4738</v>
      </c>
      <c r="I83" s="94">
        <v>1583</v>
      </c>
      <c r="J83" s="94">
        <f t="shared" si="12"/>
        <v>4391</v>
      </c>
      <c r="K83" s="94">
        <v>2420</v>
      </c>
      <c r="L83" s="94">
        <v>1971</v>
      </c>
      <c r="M83" s="94">
        <v>6528</v>
      </c>
      <c r="N83" s="94">
        <v>3388</v>
      </c>
      <c r="O83" s="94">
        <v>3140</v>
      </c>
      <c r="P83" s="94">
        <v>185</v>
      </c>
      <c r="Q83" s="95">
        <f t="shared" si="13"/>
        <v>0.48100490196078433</v>
      </c>
    </row>
    <row r="84" spans="1:17" ht="108" x14ac:dyDescent="0.25">
      <c r="A84" s="90">
        <f t="shared" si="14"/>
        <v>80</v>
      </c>
      <c r="B84" s="98">
        <v>5207</v>
      </c>
      <c r="C84" s="92" t="s">
        <v>45</v>
      </c>
      <c r="D84" s="93">
        <f t="shared" si="10"/>
        <v>3457</v>
      </c>
      <c r="E84" s="93">
        <v>2622</v>
      </c>
      <c r="F84" s="94">
        <v>835</v>
      </c>
      <c r="G84" s="94">
        <f t="shared" si="11"/>
        <v>8998</v>
      </c>
      <c r="H84" s="94">
        <v>6061</v>
      </c>
      <c r="I84" s="94">
        <v>2937</v>
      </c>
      <c r="J84" s="94">
        <f t="shared" si="12"/>
        <v>11366</v>
      </c>
      <c r="K84" s="94">
        <v>7547</v>
      </c>
      <c r="L84" s="94">
        <v>3819</v>
      </c>
      <c r="M84" s="94">
        <v>17276</v>
      </c>
      <c r="N84" s="94">
        <v>9025</v>
      </c>
      <c r="O84" s="94">
        <v>8251</v>
      </c>
      <c r="P84" s="94">
        <v>350</v>
      </c>
      <c r="Q84" s="95">
        <f t="shared" si="13"/>
        <v>0.47759898124565869</v>
      </c>
    </row>
    <row r="85" spans="1:17" ht="120" x14ac:dyDescent="0.25">
      <c r="A85" s="90">
        <f t="shared" si="14"/>
        <v>81</v>
      </c>
      <c r="B85" s="96">
        <v>5113</v>
      </c>
      <c r="C85" s="92" t="s">
        <v>42</v>
      </c>
      <c r="D85" s="93">
        <f t="shared" si="10"/>
        <v>3952</v>
      </c>
      <c r="E85" s="93">
        <v>2495</v>
      </c>
      <c r="F85" s="94">
        <v>1457</v>
      </c>
      <c r="G85" s="94">
        <f t="shared" si="11"/>
        <v>10155</v>
      </c>
      <c r="H85" s="94">
        <v>6065</v>
      </c>
      <c r="I85" s="94">
        <v>4090</v>
      </c>
      <c r="J85" s="94">
        <f t="shared" si="12"/>
        <v>11978</v>
      </c>
      <c r="K85" s="94">
        <v>7055</v>
      </c>
      <c r="L85" s="94">
        <v>4923</v>
      </c>
      <c r="M85" s="94">
        <v>19676</v>
      </c>
      <c r="N85" s="94">
        <v>10668</v>
      </c>
      <c r="O85" s="94">
        <v>9008</v>
      </c>
      <c r="P85" s="94">
        <v>1971</v>
      </c>
      <c r="Q85" s="95">
        <f t="shared" si="13"/>
        <v>0.45781662939621875</v>
      </c>
    </row>
    <row r="86" spans="1:17" ht="108" x14ac:dyDescent="0.25">
      <c r="A86" s="90">
        <f t="shared" si="14"/>
        <v>82</v>
      </c>
      <c r="B86" s="100">
        <v>4022</v>
      </c>
      <c r="C86" s="92" t="s">
        <v>109</v>
      </c>
      <c r="D86" s="93">
        <f t="shared" si="10"/>
        <v>1016</v>
      </c>
      <c r="E86" s="93">
        <v>704</v>
      </c>
      <c r="F86" s="94">
        <v>312</v>
      </c>
      <c r="G86" s="94">
        <f t="shared" si="11"/>
        <v>2163</v>
      </c>
      <c r="H86" s="94">
        <v>1339</v>
      </c>
      <c r="I86" s="94">
        <v>824</v>
      </c>
      <c r="J86" s="94">
        <f t="shared" si="12"/>
        <v>2501</v>
      </c>
      <c r="K86" s="94">
        <v>1475</v>
      </c>
      <c r="L86" s="94">
        <v>1026</v>
      </c>
      <c r="M86" s="94">
        <v>3941</v>
      </c>
      <c r="N86" s="94">
        <v>2150</v>
      </c>
      <c r="O86" s="94">
        <v>1791</v>
      </c>
      <c r="P86" s="94">
        <v>1</v>
      </c>
      <c r="Q86" s="95">
        <f t="shared" si="13"/>
        <v>0.45445318447094646</v>
      </c>
    </row>
    <row r="87" spans="1:17" ht="108" x14ac:dyDescent="0.25">
      <c r="A87" s="90">
        <f t="shared" si="14"/>
        <v>83</v>
      </c>
      <c r="B87" s="99">
        <v>6016</v>
      </c>
      <c r="C87" s="92" t="s">
        <v>94</v>
      </c>
      <c r="D87" s="93">
        <f t="shared" si="10"/>
        <v>913</v>
      </c>
      <c r="E87" s="93">
        <v>359</v>
      </c>
      <c r="F87" s="94">
        <v>554</v>
      </c>
      <c r="G87" s="94">
        <f t="shared" si="11"/>
        <v>4221</v>
      </c>
      <c r="H87" s="94">
        <v>2424</v>
      </c>
      <c r="I87" s="94">
        <v>1797</v>
      </c>
      <c r="J87" s="94">
        <f t="shared" si="12"/>
        <v>5148</v>
      </c>
      <c r="K87" s="94">
        <v>2938</v>
      </c>
      <c r="L87" s="94">
        <v>2210</v>
      </c>
      <c r="M87" s="94">
        <v>7958</v>
      </c>
      <c r="N87" s="94">
        <v>4349</v>
      </c>
      <c r="O87" s="94">
        <v>3609</v>
      </c>
      <c r="P87" s="94">
        <v>0</v>
      </c>
      <c r="Q87" s="95">
        <f t="shared" si="13"/>
        <v>0.45350590600653429</v>
      </c>
    </row>
    <row r="88" spans="1:17" ht="108" x14ac:dyDescent="0.25">
      <c r="A88" s="90">
        <f t="shared" si="14"/>
        <v>84</v>
      </c>
      <c r="B88" s="98">
        <v>6002</v>
      </c>
      <c r="C88" s="92" t="s">
        <v>95</v>
      </c>
      <c r="D88" s="93">
        <f t="shared" si="10"/>
        <v>2694</v>
      </c>
      <c r="E88" s="93">
        <v>1100</v>
      </c>
      <c r="F88" s="94">
        <v>1594</v>
      </c>
      <c r="G88" s="94">
        <f t="shared" si="11"/>
        <v>5083</v>
      </c>
      <c r="H88" s="94">
        <v>1618</v>
      </c>
      <c r="I88" s="94">
        <v>3465</v>
      </c>
      <c r="J88" s="94">
        <f t="shared" si="12"/>
        <v>7574</v>
      </c>
      <c r="K88" s="94">
        <v>3923</v>
      </c>
      <c r="L88" s="94">
        <v>3651</v>
      </c>
      <c r="M88" s="94">
        <v>10398</v>
      </c>
      <c r="N88" s="94">
        <v>5872</v>
      </c>
      <c r="O88" s="94">
        <v>4526</v>
      </c>
      <c r="P88" s="94">
        <v>4</v>
      </c>
      <c r="Q88" s="95">
        <f t="shared" si="13"/>
        <v>0.43527601461819582</v>
      </c>
    </row>
    <row r="89" spans="1:17" ht="96" x14ac:dyDescent="0.25">
      <c r="A89" s="90">
        <f t="shared" si="14"/>
        <v>85</v>
      </c>
      <c r="B89" s="98">
        <v>302</v>
      </c>
      <c r="C89" s="92" t="s">
        <v>12</v>
      </c>
      <c r="D89" s="93">
        <f t="shared" si="10"/>
        <v>349</v>
      </c>
      <c r="E89" s="93">
        <v>218</v>
      </c>
      <c r="F89" s="94">
        <v>131</v>
      </c>
      <c r="G89" s="94">
        <f t="shared" si="11"/>
        <v>800</v>
      </c>
      <c r="H89" s="94">
        <v>466</v>
      </c>
      <c r="I89" s="94">
        <v>334</v>
      </c>
      <c r="J89" s="94">
        <f t="shared" si="12"/>
        <v>944</v>
      </c>
      <c r="K89" s="94">
        <v>555</v>
      </c>
      <c r="L89" s="94">
        <v>389</v>
      </c>
      <c r="M89" s="94">
        <v>1615</v>
      </c>
      <c r="N89" s="94">
        <v>933</v>
      </c>
      <c r="O89" s="94">
        <v>682</v>
      </c>
      <c r="P89" s="94">
        <v>7</v>
      </c>
      <c r="Q89" s="95">
        <f t="shared" si="13"/>
        <v>0.42229102167182664</v>
      </c>
    </row>
    <row r="90" spans="1:17" ht="108" x14ac:dyDescent="0.25">
      <c r="A90" s="90">
        <f t="shared" si="14"/>
        <v>86</v>
      </c>
      <c r="B90" s="99">
        <v>6008</v>
      </c>
      <c r="C90" s="92" t="s">
        <v>60</v>
      </c>
      <c r="D90" s="93">
        <f t="shared" si="10"/>
        <v>111</v>
      </c>
      <c r="E90" s="93">
        <v>66</v>
      </c>
      <c r="F90" s="94">
        <v>45</v>
      </c>
      <c r="G90" s="94">
        <f t="shared" si="11"/>
        <v>300</v>
      </c>
      <c r="H90" s="94">
        <v>167</v>
      </c>
      <c r="I90" s="94">
        <v>133</v>
      </c>
      <c r="J90" s="94">
        <f t="shared" si="12"/>
        <v>410</v>
      </c>
      <c r="K90" s="94">
        <v>277</v>
      </c>
      <c r="L90" s="94">
        <v>133</v>
      </c>
      <c r="M90" s="94">
        <v>650</v>
      </c>
      <c r="N90" s="94">
        <v>382</v>
      </c>
      <c r="O90" s="94">
        <v>268</v>
      </c>
      <c r="P90" s="94">
        <v>7</v>
      </c>
      <c r="Q90" s="95">
        <f t="shared" si="13"/>
        <v>0.41230769230769232</v>
      </c>
    </row>
    <row r="91" spans="1:17" ht="96" x14ac:dyDescent="0.25">
      <c r="A91" s="90">
        <f t="shared" si="14"/>
        <v>87</v>
      </c>
      <c r="B91" s="98">
        <v>5401</v>
      </c>
      <c r="C91" s="92" t="s">
        <v>11</v>
      </c>
      <c r="D91" s="93">
        <f t="shared" si="10"/>
        <v>3680</v>
      </c>
      <c r="E91" s="93">
        <v>3000</v>
      </c>
      <c r="F91" s="94">
        <v>680</v>
      </c>
      <c r="G91" s="94">
        <f t="shared" si="11"/>
        <v>11487</v>
      </c>
      <c r="H91" s="94">
        <v>8440</v>
      </c>
      <c r="I91" s="94">
        <v>3047</v>
      </c>
      <c r="J91" s="94">
        <f t="shared" si="12"/>
        <v>12450</v>
      </c>
      <c r="K91" s="94">
        <v>8643</v>
      </c>
      <c r="L91" s="94">
        <v>3807</v>
      </c>
      <c r="M91" s="94">
        <v>19738</v>
      </c>
      <c r="N91" s="94">
        <v>11632</v>
      </c>
      <c r="O91" s="94">
        <v>8106</v>
      </c>
      <c r="P91" s="94">
        <v>2</v>
      </c>
      <c r="Q91" s="95">
        <f t="shared" si="13"/>
        <v>0.41067990677880228</v>
      </c>
    </row>
    <row r="92" spans="1:17" ht="108" x14ac:dyDescent="0.25">
      <c r="A92" s="90">
        <f t="shared" si="14"/>
        <v>88</v>
      </c>
      <c r="B92" s="98">
        <v>5201</v>
      </c>
      <c r="C92" s="92" t="s">
        <v>108</v>
      </c>
      <c r="D92" s="93">
        <f t="shared" si="10"/>
        <v>5248</v>
      </c>
      <c r="E92" s="93">
        <v>3617</v>
      </c>
      <c r="F92" s="94">
        <v>1631</v>
      </c>
      <c r="G92" s="94">
        <f t="shared" si="11"/>
        <v>9062</v>
      </c>
      <c r="H92" s="94">
        <v>5304</v>
      </c>
      <c r="I92" s="94">
        <v>3758</v>
      </c>
      <c r="J92" s="94">
        <f t="shared" si="12"/>
        <v>10556</v>
      </c>
      <c r="K92" s="94">
        <v>6320</v>
      </c>
      <c r="L92" s="94">
        <v>4236</v>
      </c>
      <c r="M92" s="94">
        <v>17835</v>
      </c>
      <c r="N92" s="94">
        <v>10544</v>
      </c>
      <c r="O92" s="94">
        <v>7291</v>
      </c>
      <c r="P92" s="94">
        <v>1</v>
      </c>
      <c r="Q92" s="95">
        <f t="shared" si="13"/>
        <v>0.40880291561536303</v>
      </c>
    </row>
    <row r="93" spans="1:17" ht="120" x14ac:dyDescent="0.25">
      <c r="A93" s="90">
        <f t="shared" si="14"/>
        <v>89</v>
      </c>
      <c r="B93" s="99">
        <v>5702</v>
      </c>
      <c r="C93" s="92" t="s">
        <v>49</v>
      </c>
      <c r="D93" s="93">
        <f t="shared" si="10"/>
        <v>1819</v>
      </c>
      <c r="E93" s="93">
        <v>615</v>
      </c>
      <c r="F93" s="94">
        <v>1204</v>
      </c>
      <c r="G93" s="94">
        <f t="shared" si="11"/>
        <v>10735</v>
      </c>
      <c r="H93" s="94">
        <v>6526</v>
      </c>
      <c r="I93" s="94">
        <v>4209</v>
      </c>
      <c r="J93" s="94">
        <f t="shared" si="12"/>
        <v>11403</v>
      </c>
      <c r="K93" s="94">
        <v>6460</v>
      </c>
      <c r="L93" s="94">
        <v>4943</v>
      </c>
      <c r="M93" s="94">
        <v>14883</v>
      </c>
      <c r="N93" s="94">
        <v>8920</v>
      </c>
      <c r="O93" s="94">
        <v>5963</v>
      </c>
      <c r="P93" s="94">
        <v>7</v>
      </c>
      <c r="Q93" s="95">
        <f t="shared" si="13"/>
        <v>0.40065846939461131</v>
      </c>
    </row>
    <row r="94" spans="1:17" ht="108" x14ac:dyDescent="0.25">
      <c r="A94" s="90">
        <f t="shared" si="14"/>
        <v>90</v>
      </c>
      <c r="B94" s="96">
        <v>4043</v>
      </c>
      <c r="C94" s="92" t="s">
        <v>40</v>
      </c>
      <c r="D94" s="93">
        <f t="shared" si="10"/>
        <v>14741</v>
      </c>
      <c r="E94" s="93">
        <v>10100</v>
      </c>
      <c r="F94" s="94">
        <v>4641</v>
      </c>
      <c r="G94" s="94">
        <f t="shared" si="11"/>
        <v>32523</v>
      </c>
      <c r="H94" s="94">
        <v>20063</v>
      </c>
      <c r="I94" s="94">
        <v>12460</v>
      </c>
      <c r="J94" s="94">
        <f t="shared" si="12"/>
        <v>34914</v>
      </c>
      <c r="K94" s="94">
        <v>20436</v>
      </c>
      <c r="L94" s="94">
        <v>14478</v>
      </c>
      <c r="M94" s="94">
        <v>53287</v>
      </c>
      <c r="N94" s="94">
        <v>32388</v>
      </c>
      <c r="O94" s="94">
        <v>20899</v>
      </c>
      <c r="P94" s="94">
        <v>1546</v>
      </c>
      <c r="Q94" s="95">
        <f t="shared" si="13"/>
        <v>0.39219697111865931</v>
      </c>
    </row>
    <row r="95" spans="1:17" ht="96" x14ac:dyDescent="0.25">
      <c r="A95" s="90">
        <f t="shared" si="14"/>
        <v>91</v>
      </c>
      <c r="B95" s="96">
        <v>2302</v>
      </c>
      <c r="C95" s="92" t="s">
        <v>28</v>
      </c>
      <c r="D95" s="93">
        <f t="shared" si="10"/>
        <v>373</v>
      </c>
      <c r="E95" s="93">
        <v>240</v>
      </c>
      <c r="F95" s="94">
        <v>133</v>
      </c>
      <c r="G95" s="94">
        <f t="shared" si="11"/>
        <v>956</v>
      </c>
      <c r="H95" s="94">
        <v>579</v>
      </c>
      <c r="I95" s="94">
        <v>377</v>
      </c>
      <c r="J95" s="94">
        <f t="shared" si="12"/>
        <v>1124</v>
      </c>
      <c r="K95" s="94">
        <v>695</v>
      </c>
      <c r="L95" s="94">
        <v>429</v>
      </c>
      <c r="M95" s="94">
        <v>1906</v>
      </c>
      <c r="N95" s="94">
        <v>1187</v>
      </c>
      <c r="O95" s="94">
        <v>719</v>
      </c>
      <c r="P95" s="94">
        <v>10</v>
      </c>
      <c r="Q95" s="95">
        <f t="shared" si="13"/>
        <v>0.37722980062959077</v>
      </c>
    </row>
    <row r="96" spans="1:17" ht="96" x14ac:dyDescent="0.25">
      <c r="A96" s="90">
        <f t="shared" si="14"/>
        <v>92</v>
      </c>
      <c r="B96" s="98">
        <v>701</v>
      </c>
      <c r="C96" s="92" t="s">
        <v>58</v>
      </c>
      <c r="D96" s="93">
        <f t="shared" si="10"/>
        <v>2155</v>
      </c>
      <c r="E96" s="93">
        <v>2000</v>
      </c>
      <c r="F96" s="94">
        <v>155</v>
      </c>
      <c r="G96" s="94">
        <f t="shared" si="11"/>
        <v>12275</v>
      </c>
      <c r="H96" s="94">
        <v>10470</v>
      </c>
      <c r="I96" s="94">
        <v>1805</v>
      </c>
      <c r="J96" s="94">
        <f t="shared" si="12"/>
        <v>12481</v>
      </c>
      <c r="K96" s="94">
        <v>9950</v>
      </c>
      <c r="L96" s="94">
        <v>2531</v>
      </c>
      <c r="M96" s="94">
        <v>20147</v>
      </c>
      <c r="N96" s="94">
        <v>13450</v>
      </c>
      <c r="O96" s="94">
        <v>6697</v>
      </c>
      <c r="P96" s="94">
        <v>8</v>
      </c>
      <c r="Q96" s="95">
        <f t="shared" si="13"/>
        <v>0.33240680994689037</v>
      </c>
    </row>
    <row r="97" spans="1:17" ht="108" x14ac:dyDescent="0.25">
      <c r="A97" s="90">
        <f t="shared" si="14"/>
        <v>93</v>
      </c>
      <c r="B97" s="99">
        <v>6009</v>
      </c>
      <c r="C97" s="92" t="s">
        <v>111</v>
      </c>
      <c r="D97" s="93">
        <f t="shared" si="10"/>
        <v>20</v>
      </c>
      <c r="E97" s="93">
        <v>15</v>
      </c>
      <c r="F97" s="94">
        <v>5</v>
      </c>
      <c r="G97" s="94">
        <f t="shared" si="11"/>
        <v>124</v>
      </c>
      <c r="H97" s="94">
        <v>103</v>
      </c>
      <c r="I97" s="94">
        <v>21</v>
      </c>
      <c r="J97" s="94">
        <f t="shared" si="12"/>
        <v>126</v>
      </c>
      <c r="K97" s="94">
        <v>88</v>
      </c>
      <c r="L97" s="94">
        <v>38</v>
      </c>
      <c r="M97" s="94">
        <v>234</v>
      </c>
      <c r="N97" s="94">
        <v>157</v>
      </c>
      <c r="O97" s="94">
        <v>77</v>
      </c>
      <c r="P97" s="94">
        <v>1</v>
      </c>
      <c r="Q97" s="95">
        <f t="shared" si="13"/>
        <v>0.32905982905982906</v>
      </c>
    </row>
    <row r="98" spans="1:17" ht="96" x14ac:dyDescent="0.25">
      <c r="A98" s="90">
        <f t="shared" si="14"/>
        <v>94</v>
      </c>
      <c r="B98" s="98">
        <v>5206</v>
      </c>
      <c r="C98" s="92" t="s">
        <v>102</v>
      </c>
      <c r="D98" s="93">
        <f t="shared" si="10"/>
        <v>15</v>
      </c>
      <c r="E98" s="93">
        <v>7</v>
      </c>
      <c r="F98" s="94">
        <v>8</v>
      </c>
      <c r="G98" s="94">
        <f t="shared" si="11"/>
        <v>48</v>
      </c>
      <c r="H98" s="94">
        <v>36</v>
      </c>
      <c r="I98" s="94">
        <v>12</v>
      </c>
      <c r="J98" s="94">
        <f t="shared" si="12"/>
        <v>48</v>
      </c>
      <c r="K98" s="94">
        <v>35</v>
      </c>
      <c r="L98" s="94">
        <v>13</v>
      </c>
      <c r="M98" s="94">
        <v>80</v>
      </c>
      <c r="N98" s="94">
        <v>55</v>
      </c>
      <c r="O98" s="94">
        <v>25</v>
      </c>
      <c r="P98" s="94">
        <v>1</v>
      </c>
      <c r="Q98" s="95">
        <f t="shared" si="13"/>
        <v>0.3125</v>
      </c>
    </row>
    <row r="99" spans="1:17" ht="132" x14ac:dyDescent="0.25">
      <c r="A99" s="101">
        <f t="shared" si="14"/>
        <v>95</v>
      </c>
      <c r="B99" s="107">
        <v>6007</v>
      </c>
      <c r="C99" s="103" t="s">
        <v>106</v>
      </c>
      <c r="D99" s="104">
        <f t="shared" si="10"/>
        <v>316</v>
      </c>
      <c r="E99" s="104">
        <v>190</v>
      </c>
      <c r="F99" s="105">
        <v>126</v>
      </c>
      <c r="G99" s="105">
        <f t="shared" si="11"/>
        <v>1251</v>
      </c>
      <c r="H99" s="105">
        <v>894</v>
      </c>
      <c r="I99" s="105">
        <v>357</v>
      </c>
      <c r="J99" s="105">
        <f t="shared" si="12"/>
        <v>1528</v>
      </c>
      <c r="K99" s="105">
        <v>1127</v>
      </c>
      <c r="L99" s="105">
        <v>401</v>
      </c>
      <c r="M99" s="105">
        <v>2055</v>
      </c>
      <c r="N99" s="105">
        <v>1524</v>
      </c>
      <c r="O99" s="105">
        <v>531</v>
      </c>
      <c r="P99" s="105">
        <v>1</v>
      </c>
      <c r="Q99" s="106">
        <f t="shared" si="13"/>
        <v>0.2583941605839416</v>
      </c>
    </row>
    <row r="100" spans="1:17" ht="135" x14ac:dyDescent="0.25">
      <c r="A100" s="101">
        <f t="shared" si="14"/>
        <v>96</v>
      </c>
      <c r="B100" s="108">
        <v>5018</v>
      </c>
      <c r="C100" s="109" t="s">
        <v>112</v>
      </c>
      <c r="D100" s="104">
        <f t="shared" si="10"/>
        <v>263</v>
      </c>
      <c r="E100" s="104">
        <v>205</v>
      </c>
      <c r="F100" s="105">
        <v>58</v>
      </c>
      <c r="G100" s="105">
        <f t="shared" si="11"/>
        <v>727</v>
      </c>
      <c r="H100" s="105">
        <v>618</v>
      </c>
      <c r="I100" s="105">
        <v>109</v>
      </c>
      <c r="J100" s="105">
        <f t="shared" si="12"/>
        <v>899</v>
      </c>
      <c r="K100" s="105">
        <v>769</v>
      </c>
      <c r="L100" s="105">
        <v>130</v>
      </c>
      <c r="M100" s="105">
        <v>1078</v>
      </c>
      <c r="N100" s="105">
        <v>850</v>
      </c>
      <c r="O100" s="105">
        <v>228</v>
      </c>
      <c r="P100" s="105">
        <v>1</v>
      </c>
      <c r="Q100" s="106">
        <f t="shared" si="13"/>
        <v>0.21150278293135436</v>
      </c>
    </row>
    <row r="101" spans="1:17" ht="96" x14ac:dyDescent="0.25">
      <c r="A101" s="101">
        <f t="shared" si="14"/>
        <v>97</v>
      </c>
      <c r="B101" s="102">
        <v>6025</v>
      </c>
      <c r="C101" s="103" t="s">
        <v>110</v>
      </c>
      <c r="D101" s="104">
        <f t="shared" ref="D101:D102" si="15">E101+F101</f>
        <v>42</v>
      </c>
      <c r="E101" s="104">
        <v>30</v>
      </c>
      <c r="F101" s="105">
        <v>12</v>
      </c>
      <c r="G101" s="105">
        <f t="shared" ref="G101:G102" si="16">H101+I101</f>
        <v>110</v>
      </c>
      <c r="H101" s="105">
        <v>74</v>
      </c>
      <c r="I101" s="105">
        <v>36</v>
      </c>
      <c r="J101" s="105">
        <f t="shared" ref="J101:J102" si="17">K101+L101</f>
        <v>171</v>
      </c>
      <c r="K101" s="105">
        <v>134</v>
      </c>
      <c r="L101" s="105">
        <v>37</v>
      </c>
      <c r="M101" s="105">
        <v>343</v>
      </c>
      <c r="N101" s="105">
        <v>185</v>
      </c>
      <c r="O101" s="105">
        <v>58</v>
      </c>
      <c r="P101" s="105">
        <v>0</v>
      </c>
      <c r="Q101" s="106">
        <f t="shared" si="13"/>
        <v>0.16909620991253643</v>
      </c>
    </row>
    <row r="102" spans="1:17" ht="120" x14ac:dyDescent="0.25">
      <c r="A102" s="101">
        <f t="shared" si="14"/>
        <v>98</v>
      </c>
      <c r="B102" s="108">
        <v>5708</v>
      </c>
      <c r="C102" s="103" t="s">
        <v>113</v>
      </c>
      <c r="D102" s="104">
        <f t="shared" si="15"/>
        <v>8</v>
      </c>
      <c r="E102" s="104">
        <v>8</v>
      </c>
      <c r="F102" s="105">
        <v>0</v>
      </c>
      <c r="G102" s="105">
        <f t="shared" si="16"/>
        <v>60</v>
      </c>
      <c r="H102" s="105">
        <v>49</v>
      </c>
      <c r="I102" s="105">
        <v>11</v>
      </c>
      <c r="J102" s="105">
        <f t="shared" si="17"/>
        <v>67</v>
      </c>
      <c r="K102" s="105">
        <v>55</v>
      </c>
      <c r="L102" s="105">
        <v>12</v>
      </c>
      <c r="M102" s="105">
        <v>103</v>
      </c>
      <c r="N102" s="105">
        <v>90</v>
      </c>
      <c r="O102" s="105">
        <v>13</v>
      </c>
      <c r="P102" s="105">
        <v>1</v>
      </c>
      <c r="Q102" s="106">
        <f t="shared" si="13"/>
        <v>0.12621359223300971</v>
      </c>
    </row>
  </sheetData>
  <autoFilter ref="A4:Q102">
    <sortState ref="A5:Q102">
      <sortCondition ref="B4"/>
    </sortState>
  </autoFilter>
  <sortState ref="A5:Q102">
    <sortCondition descending="1" ref="Q1"/>
  </sortState>
  <mergeCells count="1">
    <mergeCell ref="A2:Q2"/>
  </mergeCells>
  <pageMargins left="0.31496062992125984" right="0.31496062992125984" top="0.15748031496062992" bottom="0.15748031496062992" header="0" footer="0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>
      <selection activeCell="E12" sqref="E12"/>
    </sheetView>
  </sheetViews>
  <sheetFormatPr defaultRowHeight="15" x14ac:dyDescent="0.25"/>
  <cols>
    <col min="1" max="1" width="6.28515625" customWidth="1"/>
    <col min="3" max="3" width="55.42578125" customWidth="1"/>
    <col min="4" max="4" width="16.42578125" customWidth="1"/>
    <col min="5" max="5" width="16" customWidth="1"/>
    <col min="6" max="6" width="17.28515625" customWidth="1"/>
    <col min="7" max="7" width="19.28515625" customWidth="1"/>
    <col min="8" max="9" width="18.7109375" customWidth="1"/>
    <col min="10" max="13" width="18.140625" customWidth="1"/>
    <col min="14" max="14" width="14.42578125" customWidth="1"/>
    <col min="15" max="15" width="22.5703125" customWidth="1"/>
    <col min="16" max="16" width="38.7109375" customWidth="1"/>
  </cols>
  <sheetData>
    <row r="1" spans="1:16" ht="53.25" customHeight="1" thickBot="1" x14ac:dyDescent="0.3">
      <c r="A1" s="290"/>
      <c r="B1" s="290"/>
      <c r="C1" s="334" t="s">
        <v>355</v>
      </c>
      <c r="D1" s="334"/>
      <c r="E1" s="334"/>
      <c r="F1" s="334"/>
      <c r="G1" s="334"/>
      <c r="H1" s="291"/>
      <c r="I1" s="291"/>
      <c r="J1" s="291"/>
      <c r="K1" s="291"/>
      <c r="L1" s="291"/>
      <c r="M1" s="291"/>
      <c r="N1" s="291"/>
      <c r="O1" s="291"/>
      <c r="P1" s="291"/>
    </row>
    <row r="2" spans="1:16" ht="57.75" customHeight="1" thickBot="1" x14ac:dyDescent="0.3">
      <c r="A2" s="335" t="s">
        <v>0</v>
      </c>
      <c r="B2" s="337" t="s">
        <v>150</v>
      </c>
      <c r="C2" s="337" t="s">
        <v>151</v>
      </c>
      <c r="D2" s="339" t="s">
        <v>233</v>
      </c>
      <c r="E2" s="341" t="s">
        <v>234</v>
      </c>
      <c r="F2" s="343" t="s">
        <v>356</v>
      </c>
      <c r="G2" s="344"/>
      <c r="H2" s="343" t="s">
        <v>357</v>
      </c>
      <c r="I2" s="344"/>
      <c r="J2" s="347" t="s">
        <v>358</v>
      </c>
      <c r="K2" s="348"/>
      <c r="L2" s="345" t="s">
        <v>359</v>
      </c>
      <c r="M2" s="349" t="s">
        <v>360</v>
      </c>
      <c r="N2" s="341" t="s">
        <v>152</v>
      </c>
      <c r="O2" s="341" t="s">
        <v>153</v>
      </c>
      <c r="P2" s="345" t="s">
        <v>339</v>
      </c>
    </row>
    <row r="3" spans="1:16" ht="94.5" customHeight="1" thickBot="1" x14ac:dyDescent="0.3">
      <c r="A3" s="336"/>
      <c r="B3" s="338"/>
      <c r="C3" s="338"/>
      <c r="D3" s="340"/>
      <c r="E3" s="342"/>
      <c r="F3" s="233" t="s">
        <v>154</v>
      </c>
      <c r="G3" s="234" t="s">
        <v>155</v>
      </c>
      <c r="H3" s="235" t="s">
        <v>154</v>
      </c>
      <c r="I3" s="236" t="s">
        <v>155</v>
      </c>
      <c r="J3" s="235" t="s">
        <v>154</v>
      </c>
      <c r="K3" s="237" t="s">
        <v>155</v>
      </c>
      <c r="L3" s="346"/>
      <c r="M3" s="350"/>
      <c r="N3" s="342"/>
      <c r="O3" s="342"/>
      <c r="P3" s="346"/>
    </row>
    <row r="4" spans="1:16" ht="15.75" thickBot="1" x14ac:dyDescent="0.3">
      <c r="A4" s="240"/>
      <c r="B4" s="292"/>
      <c r="C4" s="238" t="s">
        <v>156</v>
      </c>
      <c r="D4" s="239">
        <f>COUNTIF(D5:D77,"+")</f>
        <v>63</v>
      </c>
      <c r="E4" s="240">
        <f>COUNTIF(E5:E77,"+")</f>
        <v>54</v>
      </c>
      <c r="F4" s="240">
        <f t="shared" ref="F4:M4" si="0">SUM(F5:F77)</f>
        <v>11325</v>
      </c>
      <c r="G4" s="240">
        <f t="shared" si="0"/>
        <v>3808</v>
      </c>
      <c r="H4" s="241">
        <f t="shared" si="0"/>
        <v>10893</v>
      </c>
      <c r="I4" s="234">
        <f t="shared" si="0"/>
        <v>3808</v>
      </c>
      <c r="J4" s="240">
        <f t="shared" si="0"/>
        <v>432</v>
      </c>
      <c r="K4" s="239">
        <f t="shared" si="0"/>
        <v>0</v>
      </c>
      <c r="L4" s="240">
        <f t="shared" si="0"/>
        <v>720</v>
      </c>
      <c r="M4" s="241">
        <f t="shared" si="0"/>
        <v>797</v>
      </c>
      <c r="N4" s="242"/>
      <c r="O4" s="243"/>
      <c r="P4" s="243"/>
    </row>
    <row r="5" spans="1:16" x14ac:dyDescent="0.25">
      <c r="A5" s="244">
        <f t="shared" ref="A5:A68" si="1">A4+1</f>
        <v>1</v>
      </c>
      <c r="B5" s="245">
        <v>3409</v>
      </c>
      <c r="C5" s="246" t="s">
        <v>182</v>
      </c>
      <c r="D5" s="245" t="s">
        <v>158</v>
      </c>
      <c r="E5" s="245" t="s">
        <v>158</v>
      </c>
      <c r="F5" s="245">
        <f t="shared" ref="F5:G36" si="2">H5+J5</f>
        <v>347</v>
      </c>
      <c r="G5" s="245">
        <f t="shared" si="2"/>
        <v>231</v>
      </c>
      <c r="H5" s="245">
        <v>331</v>
      </c>
      <c r="I5" s="245">
        <v>231</v>
      </c>
      <c r="J5" s="245">
        <v>16</v>
      </c>
      <c r="K5" s="247"/>
      <c r="L5" s="247">
        <v>1</v>
      </c>
      <c r="M5" s="247">
        <v>17</v>
      </c>
      <c r="N5" s="248">
        <f>J5/L5-15</f>
        <v>1</v>
      </c>
      <c r="O5" s="249"/>
      <c r="P5" s="250"/>
    </row>
    <row r="6" spans="1:16" x14ac:dyDescent="0.25">
      <c r="A6" s="251">
        <f t="shared" si="1"/>
        <v>2</v>
      </c>
      <c r="B6" s="252">
        <v>3422</v>
      </c>
      <c r="C6" s="253" t="s">
        <v>164</v>
      </c>
      <c r="D6" s="252" t="s">
        <v>158</v>
      </c>
      <c r="E6" s="252" t="s">
        <v>158</v>
      </c>
      <c r="F6" s="252">
        <f t="shared" si="2"/>
        <v>368</v>
      </c>
      <c r="G6" s="252">
        <f t="shared" si="2"/>
        <v>198</v>
      </c>
      <c r="H6" s="252">
        <v>355</v>
      </c>
      <c r="I6" s="252">
        <v>198</v>
      </c>
      <c r="J6" s="252">
        <v>13</v>
      </c>
      <c r="K6" s="254"/>
      <c r="L6" s="254">
        <v>1</v>
      </c>
      <c r="M6" s="254">
        <v>5</v>
      </c>
      <c r="N6" s="255">
        <f>J6/L6-12</f>
        <v>1</v>
      </c>
      <c r="O6" s="256"/>
      <c r="P6" s="257"/>
    </row>
    <row r="7" spans="1:16" ht="30" x14ac:dyDescent="0.25">
      <c r="A7" s="251">
        <f t="shared" si="1"/>
        <v>3</v>
      </c>
      <c r="B7" s="252">
        <v>6008</v>
      </c>
      <c r="C7" s="253" t="s">
        <v>191</v>
      </c>
      <c r="D7" s="252"/>
      <c r="E7" s="252" t="s">
        <v>158</v>
      </c>
      <c r="F7" s="252">
        <f t="shared" si="2"/>
        <v>207</v>
      </c>
      <c r="G7" s="252">
        <f t="shared" si="2"/>
        <v>15</v>
      </c>
      <c r="H7" s="252">
        <v>197</v>
      </c>
      <c r="I7" s="252">
        <v>15</v>
      </c>
      <c r="J7" s="252">
        <v>10</v>
      </c>
      <c r="K7" s="254"/>
      <c r="L7" s="254">
        <v>1</v>
      </c>
      <c r="M7" s="254">
        <v>37</v>
      </c>
      <c r="N7" s="255">
        <f>J7/L7-9</f>
        <v>1</v>
      </c>
      <c r="O7" s="256"/>
      <c r="P7" s="257"/>
    </row>
    <row r="8" spans="1:16" x14ac:dyDescent="0.25">
      <c r="A8" s="251">
        <f t="shared" si="1"/>
        <v>4</v>
      </c>
      <c r="B8" s="252">
        <v>4098</v>
      </c>
      <c r="C8" s="253" t="s">
        <v>160</v>
      </c>
      <c r="D8" s="252" t="s">
        <v>158</v>
      </c>
      <c r="E8" s="252" t="s">
        <v>158</v>
      </c>
      <c r="F8" s="252">
        <f t="shared" si="2"/>
        <v>301</v>
      </c>
      <c r="G8" s="252">
        <f t="shared" si="2"/>
        <v>20</v>
      </c>
      <c r="H8" s="252">
        <v>292</v>
      </c>
      <c r="I8" s="252">
        <v>20</v>
      </c>
      <c r="J8" s="252">
        <v>9</v>
      </c>
      <c r="K8" s="254"/>
      <c r="L8" s="254">
        <v>1</v>
      </c>
      <c r="M8" s="254">
        <v>24</v>
      </c>
      <c r="N8" s="255">
        <f>J8/L8-8</f>
        <v>1</v>
      </c>
      <c r="O8" s="256"/>
      <c r="P8" s="257"/>
    </row>
    <row r="9" spans="1:16" ht="30" x14ac:dyDescent="0.25">
      <c r="A9" s="251">
        <f t="shared" si="1"/>
        <v>5</v>
      </c>
      <c r="B9" s="252">
        <v>4043</v>
      </c>
      <c r="C9" s="253" t="s">
        <v>161</v>
      </c>
      <c r="D9" s="252" t="s">
        <v>158</v>
      </c>
      <c r="E9" s="252" t="s">
        <v>158</v>
      </c>
      <c r="F9" s="252">
        <f t="shared" si="2"/>
        <v>606</v>
      </c>
      <c r="G9" s="252">
        <f t="shared" si="2"/>
        <v>208</v>
      </c>
      <c r="H9" s="252">
        <v>579</v>
      </c>
      <c r="I9" s="252">
        <v>208</v>
      </c>
      <c r="J9" s="252">
        <v>27</v>
      </c>
      <c r="K9" s="254"/>
      <c r="L9" s="254">
        <v>4</v>
      </c>
      <c r="M9" s="254">
        <v>55</v>
      </c>
      <c r="N9" s="255">
        <f>J9/L9-5.75</f>
        <v>1</v>
      </c>
      <c r="O9" s="256"/>
      <c r="P9" s="257"/>
    </row>
    <row r="10" spans="1:16" x14ac:dyDescent="0.25">
      <c r="A10" s="251">
        <f t="shared" si="1"/>
        <v>6</v>
      </c>
      <c r="B10" s="252">
        <v>3408</v>
      </c>
      <c r="C10" s="253" t="s">
        <v>168</v>
      </c>
      <c r="D10" s="252" t="s">
        <v>158</v>
      </c>
      <c r="E10" s="252" t="s">
        <v>158</v>
      </c>
      <c r="F10" s="252">
        <f t="shared" si="2"/>
        <v>138</v>
      </c>
      <c r="G10" s="252">
        <f t="shared" si="2"/>
        <v>72</v>
      </c>
      <c r="H10" s="252">
        <v>128</v>
      </c>
      <c r="I10" s="252">
        <v>72</v>
      </c>
      <c r="J10" s="252">
        <v>10</v>
      </c>
      <c r="K10" s="254"/>
      <c r="L10" s="254">
        <v>2</v>
      </c>
      <c r="M10" s="254">
        <v>6</v>
      </c>
      <c r="N10" s="255">
        <f>J10/L10-4</f>
        <v>1</v>
      </c>
      <c r="O10" s="256"/>
      <c r="P10" s="257"/>
    </row>
    <row r="11" spans="1:16" x14ac:dyDescent="0.25">
      <c r="A11" s="251">
        <f t="shared" si="1"/>
        <v>7</v>
      </c>
      <c r="B11" s="252">
        <v>4026</v>
      </c>
      <c r="C11" s="253" t="s">
        <v>187</v>
      </c>
      <c r="D11" s="252" t="s">
        <v>158</v>
      </c>
      <c r="E11" s="252" t="s">
        <v>158</v>
      </c>
      <c r="F11" s="252">
        <f t="shared" si="2"/>
        <v>153</v>
      </c>
      <c r="G11" s="252">
        <f t="shared" si="2"/>
        <v>10</v>
      </c>
      <c r="H11" s="252">
        <v>140</v>
      </c>
      <c r="I11" s="252">
        <v>10</v>
      </c>
      <c r="J11" s="252">
        <v>13</v>
      </c>
      <c r="K11" s="254"/>
      <c r="L11" s="254"/>
      <c r="M11" s="254">
        <v>3</v>
      </c>
      <c r="N11" s="255">
        <f>J11/M11-3.3333</f>
        <v>1.0000333333333331</v>
      </c>
      <c r="O11" s="256"/>
      <c r="P11" s="257"/>
    </row>
    <row r="12" spans="1:16" ht="30" x14ac:dyDescent="0.25">
      <c r="A12" s="251">
        <f t="shared" si="1"/>
        <v>8</v>
      </c>
      <c r="B12" s="252">
        <v>2602</v>
      </c>
      <c r="C12" s="253" t="s">
        <v>184</v>
      </c>
      <c r="D12" s="252"/>
      <c r="E12" s="252" t="s">
        <v>158</v>
      </c>
      <c r="F12" s="252">
        <f t="shared" si="2"/>
        <v>67</v>
      </c>
      <c r="G12" s="252">
        <f t="shared" si="2"/>
        <v>33</v>
      </c>
      <c r="H12" s="252">
        <v>59</v>
      </c>
      <c r="I12" s="252">
        <v>33</v>
      </c>
      <c r="J12" s="252">
        <v>8</v>
      </c>
      <c r="K12" s="254"/>
      <c r="L12" s="254">
        <v>2</v>
      </c>
      <c r="M12" s="254">
        <v>6</v>
      </c>
      <c r="N12" s="255">
        <f>J12/L12-3</f>
        <v>1</v>
      </c>
      <c r="O12" s="256"/>
      <c r="P12" s="257"/>
    </row>
    <row r="13" spans="1:16" ht="30" x14ac:dyDescent="0.25">
      <c r="A13" s="251">
        <f t="shared" si="1"/>
        <v>9</v>
      </c>
      <c r="B13" s="252">
        <v>5716</v>
      </c>
      <c r="C13" s="253" t="s">
        <v>163</v>
      </c>
      <c r="D13" s="252" t="s">
        <v>158</v>
      </c>
      <c r="E13" s="252" t="s">
        <v>158</v>
      </c>
      <c r="F13" s="252">
        <f t="shared" si="2"/>
        <v>222</v>
      </c>
      <c r="G13" s="252">
        <f t="shared" si="2"/>
        <v>103</v>
      </c>
      <c r="H13" s="252">
        <v>209</v>
      </c>
      <c r="I13" s="252">
        <v>103</v>
      </c>
      <c r="J13" s="252">
        <v>13</v>
      </c>
      <c r="K13" s="254"/>
      <c r="L13" s="254">
        <v>5</v>
      </c>
      <c r="M13" s="254">
        <v>4</v>
      </c>
      <c r="N13" s="255">
        <f>J13/L13-1.6</f>
        <v>1</v>
      </c>
      <c r="O13" s="256"/>
      <c r="P13" s="257"/>
    </row>
    <row r="14" spans="1:16" ht="30" x14ac:dyDescent="0.25">
      <c r="A14" s="251">
        <f t="shared" si="1"/>
        <v>10</v>
      </c>
      <c r="B14" s="252">
        <v>1702</v>
      </c>
      <c r="C14" s="253" t="s">
        <v>180</v>
      </c>
      <c r="D14" s="252" t="s">
        <v>158</v>
      </c>
      <c r="E14" s="252" t="s">
        <v>158</v>
      </c>
      <c r="F14" s="252">
        <f t="shared" si="2"/>
        <v>373</v>
      </c>
      <c r="G14" s="252">
        <f t="shared" si="2"/>
        <v>103</v>
      </c>
      <c r="H14" s="252">
        <v>360</v>
      </c>
      <c r="I14" s="252">
        <v>103</v>
      </c>
      <c r="J14" s="252">
        <v>13</v>
      </c>
      <c r="K14" s="254"/>
      <c r="L14" s="254">
        <v>8</v>
      </c>
      <c r="M14" s="254">
        <v>18</v>
      </c>
      <c r="N14" s="255">
        <f>J14/L14-0.625</f>
        <v>1</v>
      </c>
      <c r="O14" s="256"/>
      <c r="P14" s="257"/>
    </row>
    <row r="15" spans="1:16" x14ac:dyDescent="0.25">
      <c r="A15" s="251">
        <f t="shared" si="1"/>
        <v>11</v>
      </c>
      <c r="B15" s="252">
        <v>3501</v>
      </c>
      <c r="C15" s="253" t="s">
        <v>171</v>
      </c>
      <c r="D15" s="252" t="s">
        <v>158</v>
      </c>
      <c r="E15" s="252" t="s">
        <v>158</v>
      </c>
      <c r="F15" s="252">
        <f t="shared" si="2"/>
        <v>200</v>
      </c>
      <c r="G15" s="252">
        <f t="shared" si="2"/>
        <v>57</v>
      </c>
      <c r="H15" s="252">
        <v>186</v>
      </c>
      <c r="I15" s="252">
        <v>57</v>
      </c>
      <c r="J15" s="252">
        <v>14</v>
      </c>
      <c r="K15" s="254"/>
      <c r="L15" s="254">
        <v>9</v>
      </c>
      <c r="M15" s="254">
        <v>31</v>
      </c>
      <c r="N15" s="255">
        <f>J15/L15-0.5556</f>
        <v>0.9999555555555556</v>
      </c>
      <c r="O15" s="256"/>
      <c r="P15" s="257"/>
    </row>
    <row r="16" spans="1:16" x14ac:dyDescent="0.25">
      <c r="A16" s="251">
        <f t="shared" si="1"/>
        <v>12</v>
      </c>
      <c r="B16" s="252">
        <v>1402</v>
      </c>
      <c r="C16" s="253" t="s">
        <v>170</v>
      </c>
      <c r="D16" s="252" t="s">
        <v>158</v>
      </c>
      <c r="E16" s="252" t="s">
        <v>158</v>
      </c>
      <c r="F16" s="252">
        <f t="shared" si="2"/>
        <v>87</v>
      </c>
      <c r="G16" s="252">
        <f t="shared" si="2"/>
        <v>73</v>
      </c>
      <c r="H16" s="252">
        <v>82</v>
      </c>
      <c r="I16" s="252">
        <v>73</v>
      </c>
      <c r="J16" s="252">
        <v>5</v>
      </c>
      <c r="K16" s="254"/>
      <c r="L16" s="254">
        <v>4</v>
      </c>
      <c r="M16" s="254">
        <v>5</v>
      </c>
      <c r="N16" s="255">
        <f>J16/L16-0.25</f>
        <v>1</v>
      </c>
      <c r="O16" s="256"/>
      <c r="P16" s="257"/>
    </row>
    <row r="17" spans="1:16" x14ac:dyDescent="0.25">
      <c r="A17" s="251">
        <f t="shared" si="1"/>
        <v>13</v>
      </c>
      <c r="B17" s="252">
        <v>5902</v>
      </c>
      <c r="C17" s="253" t="s">
        <v>190</v>
      </c>
      <c r="D17" s="252" t="s">
        <v>158</v>
      </c>
      <c r="E17" s="252" t="s">
        <v>158</v>
      </c>
      <c r="F17" s="252">
        <f t="shared" si="2"/>
        <v>302</v>
      </c>
      <c r="G17" s="252">
        <f t="shared" si="2"/>
        <v>130</v>
      </c>
      <c r="H17" s="252">
        <v>276</v>
      </c>
      <c r="I17" s="252">
        <v>130</v>
      </c>
      <c r="J17" s="252">
        <v>26</v>
      </c>
      <c r="K17" s="254"/>
      <c r="L17" s="254">
        <v>24</v>
      </c>
      <c r="M17" s="254">
        <v>15</v>
      </c>
      <c r="N17" s="255">
        <f>J17/L17-0.0833</f>
        <v>1.0000333333333333</v>
      </c>
      <c r="O17" s="256"/>
      <c r="P17" s="257"/>
    </row>
    <row r="18" spans="1:16" ht="30" x14ac:dyDescent="0.25">
      <c r="A18" s="251">
        <f t="shared" si="1"/>
        <v>14</v>
      </c>
      <c r="B18" s="252">
        <v>5202</v>
      </c>
      <c r="C18" s="253" t="s">
        <v>172</v>
      </c>
      <c r="D18" s="252" t="s">
        <v>158</v>
      </c>
      <c r="E18" s="252" t="s">
        <v>158</v>
      </c>
      <c r="F18" s="252">
        <f t="shared" si="2"/>
        <v>210</v>
      </c>
      <c r="G18" s="252">
        <f t="shared" si="2"/>
        <v>83</v>
      </c>
      <c r="H18" s="252">
        <v>196</v>
      </c>
      <c r="I18" s="252">
        <v>83</v>
      </c>
      <c r="J18" s="252">
        <v>14</v>
      </c>
      <c r="K18" s="254"/>
      <c r="L18" s="254">
        <v>14</v>
      </c>
      <c r="M18" s="254">
        <v>4</v>
      </c>
      <c r="N18" s="255">
        <f>J18/L18</f>
        <v>1</v>
      </c>
      <c r="O18" s="256"/>
      <c r="P18" s="257"/>
    </row>
    <row r="19" spans="1:16" x14ac:dyDescent="0.25">
      <c r="A19" s="251">
        <f t="shared" si="1"/>
        <v>15</v>
      </c>
      <c r="B19" s="252">
        <v>5705</v>
      </c>
      <c r="C19" s="253" t="s">
        <v>181</v>
      </c>
      <c r="D19" s="252" t="s">
        <v>158</v>
      </c>
      <c r="E19" s="252" t="s">
        <v>158</v>
      </c>
      <c r="F19" s="252">
        <f t="shared" si="2"/>
        <v>479</v>
      </c>
      <c r="G19" s="252">
        <f t="shared" si="2"/>
        <v>23</v>
      </c>
      <c r="H19" s="252">
        <v>466</v>
      </c>
      <c r="I19" s="252">
        <v>23</v>
      </c>
      <c r="J19" s="252">
        <v>13</v>
      </c>
      <c r="K19" s="254"/>
      <c r="L19" s="254">
        <v>14</v>
      </c>
      <c r="M19" s="254">
        <v>15</v>
      </c>
      <c r="N19" s="255">
        <f>J19/L19</f>
        <v>0.9285714285714286</v>
      </c>
      <c r="O19" s="256"/>
      <c r="P19" s="257"/>
    </row>
    <row r="20" spans="1:16" ht="30" x14ac:dyDescent="0.25">
      <c r="A20" s="251">
        <f t="shared" si="1"/>
        <v>16</v>
      </c>
      <c r="B20" s="252">
        <v>5721</v>
      </c>
      <c r="C20" s="253" t="s">
        <v>174</v>
      </c>
      <c r="D20" s="252" t="s">
        <v>158</v>
      </c>
      <c r="E20" s="252" t="s">
        <v>158</v>
      </c>
      <c r="F20" s="252">
        <f t="shared" si="2"/>
        <v>621</v>
      </c>
      <c r="G20" s="252">
        <f t="shared" si="2"/>
        <v>281</v>
      </c>
      <c r="H20" s="252">
        <v>593</v>
      </c>
      <c r="I20" s="252">
        <v>281</v>
      </c>
      <c r="J20" s="252">
        <v>28</v>
      </c>
      <c r="K20" s="254"/>
      <c r="L20" s="254">
        <v>35</v>
      </c>
      <c r="M20" s="254">
        <v>19</v>
      </c>
      <c r="N20" s="255">
        <f>J20/L20</f>
        <v>0.8</v>
      </c>
      <c r="O20" s="256"/>
      <c r="P20" s="257"/>
    </row>
    <row r="21" spans="1:16" x14ac:dyDescent="0.25">
      <c r="A21" s="251">
        <f t="shared" si="1"/>
        <v>17</v>
      </c>
      <c r="B21" s="252">
        <v>3419</v>
      </c>
      <c r="C21" s="253" t="s">
        <v>166</v>
      </c>
      <c r="D21" s="252"/>
      <c r="E21" s="252" t="s">
        <v>158</v>
      </c>
      <c r="F21" s="252">
        <f t="shared" si="2"/>
        <v>47</v>
      </c>
      <c r="G21" s="252">
        <f t="shared" si="2"/>
        <v>17</v>
      </c>
      <c r="H21" s="252">
        <v>43</v>
      </c>
      <c r="I21" s="252">
        <v>17</v>
      </c>
      <c r="J21" s="252">
        <v>4</v>
      </c>
      <c r="K21" s="254"/>
      <c r="L21" s="254"/>
      <c r="M21" s="254">
        <v>5</v>
      </c>
      <c r="N21" s="255">
        <f>J21/M21</f>
        <v>0.8</v>
      </c>
      <c r="O21" s="256"/>
      <c r="P21" s="257"/>
    </row>
    <row r="22" spans="1:16" x14ac:dyDescent="0.25">
      <c r="A22" s="251">
        <f t="shared" si="1"/>
        <v>18</v>
      </c>
      <c r="B22" s="252">
        <v>5401</v>
      </c>
      <c r="C22" s="253" t="s">
        <v>215</v>
      </c>
      <c r="D22" s="252"/>
      <c r="E22" s="252"/>
      <c r="F22" s="252">
        <f t="shared" si="2"/>
        <v>200</v>
      </c>
      <c r="G22" s="252">
        <f t="shared" si="2"/>
        <v>0</v>
      </c>
      <c r="H22" s="252">
        <v>188</v>
      </c>
      <c r="I22" s="252">
        <v>0</v>
      </c>
      <c r="J22" s="252">
        <v>12</v>
      </c>
      <c r="K22" s="254"/>
      <c r="L22" s="254">
        <v>17</v>
      </c>
      <c r="M22" s="254">
        <v>9</v>
      </c>
      <c r="N22" s="255">
        <f t="shared" ref="N22:N30" si="3">J22/L22</f>
        <v>0.70588235294117652</v>
      </c>
      <c r="O22" s="256"/>
      <c r="P22" s="257" t="s">
        <v>343</v>
      </c>
    </row>
    <row r="23" spans="1:16" x14ac:dyDescent="0.25">
      <c r="A23" s="251">
        <f t="shared" si="1"/>
        <v>19</v>
      </c>
      <c r="B23" s="252">
        <v>5602</v>
      </c>
      <c r="C23" s="253" t="s">
        <v>185</v>
      </c>
      <c r="D23" s="252" t="s">
        <v>158</v>
      </c>
      <c r="E23" s="252" t="s">
        <v>158</v>
      </c>
      <c r="F23" s="252">
        <f t="shared" si="2"/>
        <v>497</v>
      </c>
      <c r="G23" s="252">
        <f t="shared" si="2"/>
        <v>226</v>
      </c>
      <c r="H23" s="252">
        <v>474</v>
      </c>
      <c r="I23" s="252">
        <v>226</v>
      </c>
      <c r="J23" s="252">
        <v>23</v>
      </c>
      <c r="K23" s="254"/>
      <c r="L23" s="254">
        <v>34</v>
      </c>
      <c r="M23" s="254">
        <v>16</v>
      </c>
      <c r="N23" s="255">
        <f t="shared" si="3"/>
        <v>0.67647058823529416</v>
      </c>
      <c r="O23" s="256"/>
      <c r="P23" s="257"/>
    </row>
    <row r="24" spans="1:16" x14ac:dyDescent="0.25">
      <c r="A24" s="251">
        <f t="shared" si="1"/>
        <v>20</v>
      </c>
      <c r="B24" s="252">
        <v>1002</v>
      </c>
      <c r="C24" s="253" t="s">
        <v>200</v>
      </c>
      <c r="D24" s="252" t="s">
        <v>158</v>
      </c>
      <c r="E24" s="252" t="s">
        <v>158</v>
      </c>
      <c r="F24" s="252">
        <f t="shared" si="2"/>
        <v>62</v>
      </c>
      <c r="G24" s="252">
        <f t="shared" si="2"/>
        <v>19</v>
      </c>
      <c r="H24" s="252">
        <v>56</v>
      </c>
      <c r="I24" s="252">
        <v>19</v>
      </c>
      <c r="J24" s="252">
        <v>6</v>
      </c>
      <c r="K24" s="254"/>
      <c r="L24" s="254">
        <v>9</v>
      </c>
      <c r="M24" s="254">
        <v>11</v>
      </c>
      <c r="N24" s="255">
        <f t="shared" si="3"/>
        <v>0.66666666666666663</v>
      </c>
      <c r="O24" s="256"/>
      <c r="P24" s="257"/>
    </row>
    <row r="25" spans="1:16" x14ac:dyDescent="0.25">
      <c r="A25" s="251">
        <f t="shared" si="1"/>
        <v>21</v>
      </c>
      <c r="B25" s="252">
        <v>3202</v>
      </c>
      <c r="C25" s="253" t="s">
        <v>213</v>
      </c>
      <c r="D25" s="252" t="s">
        <v>158</v>
      </c>
      <c r="E25" s="252" t="s">
        <v>158</v>
      </c>
      <c r="F25" s="252">
        <f t="shared" si="2"/>
        <v>29</v>
      </c>
      <c r="G25" s="252">
        <f t="shared" si="2"/>
        <v>17</v>
      </c>
      <c r="H25" s="252">
        <v>27</v>
      </c>
      <c r="I25" s="252">
        <v>17</v>
      </c>
      <c r="J25" s="252">
        <v>2</v>
      </c>
      <c r="K25" s="254"/>
      <c r="L25" s="254">
        <v>3</v>
      </c>
      <c r="M25" s="254">
        <v>3</v>
      </c>
      <c r="N25" s="255">
        <f t="shared" si="3"/>
        <v>0.66666666666666663</v>
      </c>
      <c r="O25" s="256"/>
      <c r="P25" s="257" t="s">
        <v>340</v>
      </c>
    </row>
    <row r="26" spans="1:16" x14ac:dyDescent="0.25">
      <c r="A26" s="251">
        <f t="shared" si="1"/>
        <v>22</v>
      </c>
      <c r="B26" s="252">
        <v>701</v>
      </c>
      <c r="C26" s="253" t="s">
        <v>207</v>
      </c>
      <c r="D26" s="252" t="s">
        <v>158</v>
      </c>
      <c r="E26" s="252" t="s">
        <v>158</v>
      </c>
      <c r="F26" s="252">
        <f t="shared" si="2"/>
        <v>132</v>
      </c>
      <c r="G26" s="252">
        <f t="shared" si="2"/>
        <v>2</v>
      </c>
      <c r="H26" s="252">
        <v>124</v>
      </c>
      <c r="I26" s="252">
        <v>2</v>
      </c>
      <c r="J26" s="252">
        <v>8</v>
      </c>
      <c r="K26" s="254"/>
      <c r="L26" s="254">
        <v>13</v>
      </c>
      <c r="M26" s="254">
        <v>25</v>
      </c>
      <c r="N26" s="255">
        <f t="shared" si="3"/>
        <v>0.61538461538461542</v>
      </c>
      <c r="O26" s="256"/>
      <c r="P26" s="257"/>
    </row>
    <row r="27" spans="1:16" ht="30" x14ac:dyDescent="0.25">
      <c r="A27" s="251">
        <f t="shared" si="1"/>
        <v>23</v>
      </c>
      <c r="B27" s="252">
        <v>902</v>
      </c>
      <c r="C27" s="253" t="s">
        <v>209</v>
      </c>
      <c r="D27" s="252" t="s">
        <v>158</v>
      </c>
      <c r="E27" s="252" t="s">
        <v>158</v>
      </c>
      <c r="F27" s="252">
        <f t="shared" si="2"/>
        <v>136</v>
      </c>
      <c r="G27" s="252">
        <f t="shared" si="2"/>
        <v>2</v>
      </c>
      <c r="H27" s="252">
        <v>125</v>
      </c>
      <c r="I27" s="252">
        <v>2</v>
      </c>
      <c r="J27" s="252">
        <v>11</v>
      </c>
      <c r="K27" s="254"/>
      <c r="L27" s="254">
        <v>18</v>
      </c>
      <c r="M27" s="254">
        <v>22</v>
      </c>
      <c r="N27" s="255">
        <f t="shared" si="3"/>
        <v>0.61111111111111116</v>
      </c>
      <c r="O27" s="256"/>
      <c r="P27" s="257"/>
    </row>
    <row r="28" spans="1:16" ht="30" x14ac:dyDescent="0.25">
      <c r="A28" s="251">
        <f t="shared" si="1"/>
        <v>24</v>
      </c>
      <c r="B28" s="252">
        <v>6013</v>
      </c>
      <c r="C28" s="253" t="s">
        <v>228</v>
      </c>
      <c r="D28" s="252" t="s">
        <v>158</v>
      </c>
      <c r="E28" s="252" t="s">
        <v>158</v>
      </c>
      <c r="F28" s="252">
        <f t="shared" si="2"/>
        <v>57</v>
      </c>
      <c r="G28" s="252">
        <f t="shared" si="2"/>
        <v>22</v>
      </c>
      <c r="H28" s="252">
        <v>41</v>
      </c>
      <c r="I28" s="252">
        <v>22</v>
      </c>
      <c r="J28" s="252">
        <v>16</v>
      </c>
      <c r="K28" s="254"/>
      <c r="L28" s="254">
        <v>28</v>
      </c>
      <c r="M28" s="254">
        <v>11</v>
      </c>
      <c r="N28" s="255">
        <f t="shared" si="3"/>
        <v>0.5714285714285714</v>
      </c>
      <c r="O28" s="256"/>
      <c r="P28" s="257"/>
    </row>
    <row r="29" spans="1:16" ht="30" x14ac:dyDescent="0.25">
      <c r="A29" s="251">
        <f t="shared" si="1"/>
        <v>25</v>
      </c>
      <c r="B29" s="252">
        <v>2202</v>
      </c>
      <c r="C29" s="253" t="s">
        <v>162</v>
      </c>
      <c r="D29" s="252" t="s">
        <v>158</v>
      </c>
      <c r="E29" s="252" t="s">
        <v>158</v>
      </c>
      <c r="F29" s="252">
        <f t="shared" si="2"/>
        <v>131</v>
      </c>
      <c r="G29" s="252">
        <f t="shared" si="2"/>
        <v>60</v>
      </c>
      <c r="H29" s="252">
        <v>125</v>
      </c>
      <c r="I29" s="252">
        <v>60</v>
      </c>
      <c r="J29" s="252">
        <v>6</v>
      </c>
      <c r="K29" s="254"/>
      <c r="L29" s="254">
        <v>11</v>
      </c>
      <c r="M29" s="254">
        <v>4</v>
      </c>
      <c r="N29" s="255">
        <f t="shared" si="3"/>
        <v>0.54545454545454541</v>
      </c>
      <c r="O29" s="256"/>
      <c r="P29" s="257"/>
    </row>
    <row r="30" spans="1:16" x14ac:dyDescent="0.25">
      <c r="A30" s="251">
        <f t="shared" si="1"/>
        <v>26</v>
      </c>
      <c r="B30" s="252">
        <v>1902</v>
      </c>
      <c r="C30" s="253" t="s">
        <v>167</v>
      </c>
      <c r="D30" s="252" t="s">
        <v>158</v>
      </c>
      <c r="E30" s="252" t="s">
        <v>158</v>
      </c>
      <c r="F30" s="252">
        <f t="shared" si="2"/>
        <v>322</v>
      </c>
      <c r="G30" s="252">
        <f t="shared" si="2"/>
        <v>134</v>
      </c>
      <c r="H30" s="252">
        <v>316</v>
      </c>
      <c r="I30" s="252">
        <v>134</v>
      </c>
      <c r="J30" s="252">
        <v>6</v>
      </c>
      <c r="K30" s="254"/>
      <c r="L30" s="254">
        <v>11</v>
      </c>
      <c r="M30" s="254">
        <v>14</v>
      </c>
      <c r="N30" s="255">
        <f t="shared" si="3"/>
        <v>0.54545454545454541</v>
      </c>
      <c r="O30" s="256"/>
      <c r="P30" s="257"/>
    </row>
    <row r="31" spans="1:16" ht="30" x14ac:dyDescent="0.25">
      <c r="A31" s="251">
        <f t="shared" si="1"/>
        <v>27</v>
      </c>
      <c r="B31" s="252">
        <v>4024</v>
      </c>
      <c r="C31" s="253" t="s">
        <v>196</v>
      </c>
      <c r="D31" s="252" t="s">
        <v>158</v>
      </c>
      <c r="E31" s="252" t="s">
        <v>158</v>
      </c>
      <c r="F31" s="252">
        <f t="shared" si="2"/>
        <v>368</v>
      </c>
      <c r="G31" s="252">
        <f t="shared" si="2"/>
        <v>300</v>
      </c>
      <c r="H31" s="252">
        <v>354</v>
      </c>
      <c r="I31" s="252">
        <v>300</v>
      </c>
      <c r="J31" s="252">
        <v>14</v>
      </c>
      <c r="K31" s="254"/>
      <c r="L31" s="254"/>
      <c r="M31" s="254">
        <v>28</v>
      </c>
      <c r="N31" s="255">
        <f>J31/M31</f>
        <v>0.5</v>
      </c>
      <c r="O31" s="256"/>
      <c r="P31" s="257"/>
    </row>
    <row r="32" spans="1:16" ht="30" x14ac:dyDescent="0.25">
      <c r="A32" s="251">
        <f t="shared" si="1"/>
        <v>28</v>
      </c>
      <c r="B32" s="252">
        <v>5715</v>
      </c>
      <c r="C32" s="253" t="s">
        <v>189</v>
      </c>
      <c r="D32" s="252" t="s">
        <v>158</v>
      </c>
      <c r="E32" s="252" t="s">
        <v>158</v>
      </c>
      <c r="F32" s="252">
        <f t="shared" si="2"/>
        <v>330</v>
      </c>
      <c r="G32" s="252">
        <f t="shared" si="2"/>
        <v>192</v>
      </c>
      <c r="H32" s="252">
        <v>321</v>
      </c>
      <c r="I32" s="252">
        <v>192</v>
      </c>
      <c r="J32" s="252">
        <v>9</v>
      </c>
      <c r="K32" s="254"/>
      <c r="L32" s="254">
        <v>18</v>
      </c>
      <c r="M32" s="254">
        <v>20</v>
      </c>
      <c r="N32" s="255">
        <f>J32/L32</f>
        <v>0.5</v>
      </c>
      <c r="O32" s="256"/>
      <c r="P32" s="257"/>
    </row>
    <row r="33" spans="1:16" ht="30" x14ac:dyDescent="0.25">
      <c r="A33" s="251">
        <f t="shared" si="1"/>
        <v>29</v>
      </c>
      <c r="B33" s="252">
        <v>5201</v>
      </c>
      <c r="C33" s="253" t="s">
        <v>188</v>
      </c>
      <c r="D33" s="252" t="s">
        <v>158</v>
      </c>
      <c r="E33" s="252" t="s">
        <v>158</v>
      </c>
      <c r="F33" s="252">
        <f t="shared" si="2"/>
        <v>289</v>
      </c>
      <c r="G33" s="252">
        <f t="shared" si="2"/>
        <v>16</v>
      </c>
      <c r="H33" s="252">
        <v>282</v>
      </c>
      <c r="I33" s="252">
        <v>16</v>
      </c>
      <c r="J33" s="252">
        <v>7</v>
      </c>
      <c r="K33" s="254"/>
      <c r="L33" s="254">
        <v>14</v>
      </c>
      <c r="M33" s="254">
        <v>27</v>
      </c>
      <c r="N33" s="255">
        <f>J33/L33</f>
        <v>0.5</v>
      </c>
      <c r="O33" s="256"/>
      <c r="P33" s="257"/>
    </row>
    <row r="34" spans="1:16" x14ac:dyDescent="0.25">
      <c r="A34" s="251">
        <f t="shared" si="1"/>
        <v>30</v>
      </c>
      <c r="B34" s="252">
        <v>302</v>
      </c>
      <c r="C34" s="253" t="s">
        <v>204</v>
      </c>
      <c r="D34" s="252" t="s">
        <v>158</v>
      </c>
      <c r="E34" s="252"/>
      <c r="F34" s="252">
        <f t="shared" si="2"/>
        <v>69</v>
      </c>
      <c r="G34" s="252">
        <f t="shared" si="2"/>
        <v>0</v>
      </c>
      <c r="H34" s="252">
        <v>68</v>
      </c>
      <c r="I34" s="252">
        <v>0</v>
      </c>
      <c r="J34" s="252">
        <v>1</v>
      </c>
      <c r="K34" s="254"/>
      <c r="L34" s="254"/>
      <c r="M34" s="254">
        <v>2</v>
      </c>
      <c r="N34" s="255">
        <f>J34/M34</f>
        <v>0.5</v>
      </c>
      <c r="O34" s="256"/>
      <c r="P34" s="257" t="s">
        <v>342</v>
      </c>
    </row>
    <row r="35" spans="1:16" ht="30" x14ac:dyDescent="0.25">
      <c r="A35" s="251">
        <f t="shared" si="1"/>
        <v>31</v>
      </c>
      <c r="B35" s="252">
        <v>4003</v>
      </c>
      <c r="C35" s="253" t="s">
        <v>219</v>
      </c>
      <c r="D35" s="252" t="s">
        <v>158</v>
      </c>
      <c r="E35" s="252" t="s">
        <v>158</v>
      </c>
      <c r="F35" s="252">
        <f t="shared" si="2"/>
        <v>59</v>
      </c>
      <c r="G35" s="252">
        <f t="shared" si="2"/>
        <v>17</v>
      </c>
      <c r="H35" s="252">
        <v>53</v>
      </c>
      <c r="I35" s="252">
        <v>17</v>
      </c>
      <c r="J35" s="252">
        <v>6</v>
      </c>
      <c r="K35" s="254"/>
      <c r="L35" s="254">
        <v>14</v>
      </c>
      <c r="M35" s="254">
        <v>13</v>
      </c>
      <c r="N35" s="255">
        <f t="shared" ref="N35:N44" si="4">J35/L35</f>
        <v>0.42857142857142855</v>
      </c>
      <c r="O35" s="256"/>
      <c r="P35" s="257"/>
    </row>
    <row r="36" spans="1:16" ht="30" x14ac:dyDescent="0.25">
      <c r="A36" s="251">
        <f t="shared" si="1"/>
        <v>32</v>
      </c>
      <c r="B36" s="252">
        <v>3102</v>
      </c>
      <c r="C36" s="253" t="s">
        <v>176</v>
      </c>
      <c r="D36" s="252" t="s">
        <v>158</v>
      </c>
      <c r="E36" s="252" t="s">
        <v>158</v>
      </c>
      <c r="F36" s="252">
        <f t="shared" si="2"/>
        <v>1024</v>
      </c>
      <c r="G36" s="252">
        <f t="shared" si="2"/>
        <v>110</v>
      </c>
      <c r="H36" s="252">
        <v>1000</v>
      </c>
      <c r="I36" s="252">
        <v>110</v>
      </c>
      <c r="J36" s="252">
        <v>24</v>
      </c>
      <c r="K36" s="254"/>
      <c r="L36" s="254">
        <v>58</v>
      </c>
      <c r="M36" s="254">
        <v>29</v>
      </c>
      <c r="N36" s="255">
        <f t="shared" si="4"/>
        <v>0.41379310344827586</v>
      </c>
      <c r="O36" s="256"/>
      <c r="P36" s="257"/>
    </row>
    <row r="37" spans="1:16" x14ac:dyDescent="0.25">
      <c r="A37" s="258">
        <f t="shared" si="1"/>
        <v>33</v>
      </c>
      <c r="B37" s="259">
        <v>3302</v>
      </c>
      <c r="C37" s="260" t="s">
        <v>198</v>
      </c>
      <c r="D37" s="259" t="s">
        <v>158</v>
      </c>
      <c r="E37" s="259" t="s">
        <v>158</v>
      </c>
      <c r="F37" s="259">
        <f t="shared" ref="F37:G68" si="5">H37+J37</f>
        <v>227</v>
      </c>
      <c r="G37" s="259">
        <f t="shared" si="5"/>
        <v>139</v>
      </c>
      <c r="H37" s="259">
        <v>221</v>
      </c>
      <c r="I37" s="259">
        <v>139</v>
      </c>
      <c r="J37" s="259">
        <v>6</v>
      </c>
      <c r="K37" s="261"/>
      <c r="L37" s="261">
        <v>18</v>
      </c>
      <c r="M37" s="261">
        <v>14</v>
      </c>
      <c r="N37" s="262">
        <f t="shared" si="4"/>
        <v>0.33333333333333331</v>
      </c>
      <c r="O37" s="263"/>
      <c r="P37" s="264"/>
    </row>
    <row r="38" spans="1:16" x14ac:dyDescent="0.25">
      <c r="A38" s="258">
        <f t="shared" si="1"/>
        <v>34</v>
      </c>
      <c r="B38" s="259">
        <v>1802</v>
      </c>
      <c r="C38" s="260" t="s">
        <v>210</v>
      </c>
      <c r="D38" s="259" t="s">
        <v>158</v>
      </c>
      <c r="E38" s="259"/>
      <c r="F38" s="259">
        <f t="shared" si="5"/>
        <v>66</v>
      </c>
      <c r="G38" s="259">
        <f t="shared" si="5"/>
        <v>0</v>
      </c>
      <c r="H38" s="259">
        <v>63</v>
      </c>
      <c r="I38" s="259">
        <v>0</v>
      </c>
      <c r="J38" s="259">
        <v>3</v>
      </c>
      <c r="K38" s="261"/>
      <c r="L38" s="261">
        <v>9</v>
      </c>
      <c r="M38" s="261">
        <v>7</v>
      </c>
      <c r="N38" s="262">
        <f t="shared" si="4"/>
        <v>0.33333333333333331</v>
      </c>
      <c r="O38" s="263"/>
      <c r="P38" s="264" t="s">
        <v>344</v>
      </c>
    </row>
    <row r="39" spans="1:16" x14ac:dyDescent="0.25">
      <c r="A39" s="258">
        <f t="shared" si="1"/>
        <v>35</v>
      </c>
      <c r="B39" s="259">
        <v>5501</v>
      </c>
      <c r="C39" s="260" t="s">
        <v>173</v>
      </c>
      <c r="D39" s="259" t="s">
        <v>158</v>
      </c>
      <c r="E39" s="259" t="s">
        <v>158</v>
      </c>
      <c r="F39" s="259">
        <f t="shared" si="5"/>
        <v>227</v>
      </c>
      <c r="G39" s="259">
        <f t="shared" si="5"/>
        <v>82</v>
      </c>
      <c r="H39" s="259">
        <v>220</v>
      </c>
      <c r="I39" s="259">
        <v>82</v>
      </c>
      <c r="J39" s="259">
        <v>7</v>
      </c>
      <c r="K39" s="261"/>
      <c r="L39" s="261">
        <v>24</v>
      </c>
      <c r="M39" s="261">
        <v>17</v>
      </c>
      <c r="N39" s="262">
        <f t="shared" si="4"/>
        <v>0.29166666666666669</v>
      </c>
      <c r="O39" s="263"/>
      <c r="P39" s="264"/>
    </row>
    <row r="40" spans="1:16" ht="30" x14ac:dyDescent="0.25">
      <c r="A40" s="258">
        <f t="shared" si="1"/>
        <v>36</v>
      </c>
      <c r="B40" s="259">
        <v>402</v>
      </c>
      <c r="C40" s="260" t="s">
        <v>179</v>
      </c>
      <c r="D40" s="259" t="s">
        <v>158</v>
      </c>
      <c r="E40" s="259" t="s">
        <v>158</v>
      </c>
      <c r="F40" s="259">
        <f t="shared" si="5"/>
        <v>160</v>
      </c>
      <c r="G40" s="259">
        <f t="shared" si="5"/>
        <v>59</v>
      </c>
      <c r="H40" s="259">
        <v>158</v>
      </c>
      <c r="I40" s="259">
        <v>59</v>
      </c>
      <c r="J40" s="259">
        <v>2</v>
      </c>
      <c r="K40" s="261"/>
      <c r="L40" s="261">
        <v>8</v>
      </c>
      <c r="M40" s="261">
        <v>12</v>
      </c>
      <c r="N40" s="262">
        <f t="shared" si="4"/>
        <v>0.25</v>
      </c>
      <c r="O40" s="263"/>
      <c r="P40" s="264"/>
    </row>
    <row r="41" spans="1:16" ht="30" x14ac:dyDescent="0.25">
      <c r="A41" s="258">
        <f t="shared" si="1"/>
        <v>37</v>
      </c>
      <c r="B41" s="259">
        <v>4005</v>
      </c>
      <c r="C41" s="260" t="s">
        <v>220</v>
      </c>
      <c r="D41" s="259" t="s">
        <v>158</v>
      </c>
      <c r="E41" s="259" t="s">
        <v>158</v>
      </c>
      <c r="F41" s="259">
        <f t="shared" si="5"/>
        <v>31</v>
      </c>
      <c r="G41" s="259">
        <f t="shared" si="5"/>
        <v>15</v>
      </c>
      <c r="H41" s="259">
        <v>30</v>
      </c>
      <c r="I41" s="259">
        <v>15</v>
      </c>
      <c r="J41" s="259">
        <v>1</v>
      </c>
      <c r="K41" s="261"/>
      <c r="L41" s="261">
        <v>4</v>
      </c>
      <c r="M41" s="261">
        <v>4</v>
      </c>
      <c r="N41" s="262">
        <f t="shared" si="4"/>
        <v>0.25</v>
      </c>
      <c r="O41" s="263"/>
      <c r="P41" s="264"/>
    </row>
    <row r="42" spans="1:16" ht="30" x14ac:dyDescent="0.25">
      <c r="A42" s="258">
        <f t="shared" si="1"/>
        <v>38</v>
      </c>
      <c r="B42" s="259">
        <v>5903</v>
      </c>
      <c r="C42" s="260" t="s">
        <v>175</v>
      </c>
      <c r="D42" s="259" t="s">
        <v>158</v>
      </c>
      <c r="E42" s="259" t="s">
        <v>158</v>
      </c>
      <c r="F42" s="259">
        <f t="shared" si="5"/>
        <v>330</v>
      </c>
      <c r="G42" s="259">
        <f t="shared" si="5"/>
        <v>193</v>
      </c>
      <c r="H42" s="259">
        <v>321</v>
      </c>
      <c r="I42" s="259">
        <v>193</v>
      </c>
      <c r="J42" s="259">
        <v>9</v>
      </c>
      <c r="K42" s="261"/>
      <c r="L42" s="261">
        <v>38</v>
      </c>
      <c r="M42" s="261">
        <v>17</v>
      </c>
      <c r="N42" s="262">
        <f t="shared" si="4"/>
        <v>0.23684210526315788</v>
      </c>
      <c r="O42" s="263"/>
      <c r="P42" s="264"/>
    </row>
    <row r="43" spans="1:16" ht="30" x14ac:dyDescent="0.25">
      <c r="A43" s="258">
        <f t="shared" si="1"/>
        <v>39</v>
      </c>
      <c r="B43" s="259">
        <v>2002</v>
      </c>
      <c r="C43" s="260" t="s">
        <v>202</v>
      </c>
      <c r="D43" s="259" t="s">
        <v>158</v>
      </c>
      <c r="E43" s="259" t="s">
        <v>158</v>
      </c>
      <c r="F43" s="259">
        <f t="shared" si="5"/>
        <v>31</v>
      </c>
      <c r="G43" s="259">
        <f t="shared" si="5"/>
        <v>21</v>
      </c>
      <c r="H43" s="259">
        <v>29</v>
      </c>
      <c r="I43" s="259">
        <v>21</v>
      </c>
      <c r="J43" s="259">
        <v>2</v>
      </c>
      <c r="K43" s="261"/>
      <c r="L43" s="261">
        <v>9</v>
      </c>
      <c r="M43" s="261">
        <v>12</v>
      </c>
      <c r="N43" s="262">
        <f t="shared" si="4"/>
        <v>0.22222222222222221</v>
      </c>
      <c r="O43" s="263"/>
      <c r="P43" s="264"/>
    </row>
    <row r="44" spans="1:16" x14ac:dyDescent="0.25">
      <c r="A44" s="258">
        <f t="shared" si="1"/>
        <v>40</v>
      </c>
      <c r="B44" s="259">
        <v>1602</v>
      </c>
      <c r="C44" s="260" t="s">
        <v>165</v>
      </c>
      <c r="D44" s="259" t="s">
        <v>158</v>
      </c>
      <c r="E44" s="259" t="s">
        <v>158</v>
      </c>
      <c r="F44" s="259">
        <f t="shared" si="5"/>
        <v>58</v>
      </c>
      <c r="G44" s="259">
        <f t="shared" si="5"/>
        <v>4</v>
      </c>
      <c r="H44" s="259">
        <v>55</v>
      </c>
      <c r="I44" s="259">
        <v>4</v>
      </c>
      <c r="J44" s="259">
        <v>3</v>
      </c>
      <c r="K44" s="261"/>
      <c r="L44" s="261">
        <v>17</v>
      </c>
      <c r="M44" s="261">
        <v>7</v>
      </c>
      <c r="N44" s="262">
        <f t="shared" si="4"/>
        <v>0.17647058823529413</v>
      </c>
      <c r="O44" s="263"/>
      <c r="P44" s="264"/>
    </row>
    <row r="45" spans="1:16" x14ac:dyDescent="0.25">
      <c r="A45" s="258">
        <f t="shared" si="1"/>
        <v>41</v>
      </c>
      <c r="B45" s="259">
        <v>4099</v>
      </c>
      <c r="C45" s="260" t="s">
        <v>157</v>
      </c>
      <c r="D45" s="259" t="s">
        <v>158</v>
      </c>
      <c r="E45" s="259" t="s">
        <v>158</v>
      </c>
      <c r="F45" s="259">
        <f t="shared" si="5"/>
        <v>323</v>
      </c>
      <c r="G45" s="259">
        <f t="shared" si="5"/>
        <v>26</v>
      </c>
      <c r="H45" s="259">
        <v>319</v>
      </c>
      <c r="I45" s="259">
        <v>26</v>
      </c>
      <c r="J45" s="259">
        <v>4</v>
      </c>
      <c r="K45" s="261"/>
      <c r="L45" s="261"/>
      <c r="M45" s="261">
        <v>23</v>
      </c>
      <c r="N45" s="262">
        <f>J45/M45</f>
        <v>0.17391304347826086</v>
      </c>
      <c r="O45" s="263"/>
      <c r="P45" s="264"/>
    </row>
    <row r="46" spans="1:16" x14ac:dyDescent="0.25">
      <c r="A46" s="258">
        <f t="shared" si="1"/>
        <v>42</v>
      </c>
      <c r="B46" s="259">
        <v>3414</v>
      </c>
      <c r="C46" s="260" t="s">
        <v>178</v>
      </c>
      <c r="D46" s="259" t="s">
        <v>158</v>
      </c>
      <c r="E46" s="259" t="s">
        <v>158</v>
      </c>
      <c r="F46" s="259">
        <f t="shared" si="5"/>
        <v>73</v>
      </c>
      <c r="G46" s="259">
        <f t="shared" si="5"/>
        <v>6</v>
      </c>
      <c r="H46" s="259">
        <v>72</v>
      </c>
      <c r="I46" s="259">
        <v>6</v>
      </c>
      <c r="J46" s="259">
        <v>1</v>
      </c>
      <c r="K46" s="261"/>
      <c r="L46" s="261"/>
      <c r="M46" s="261">
        <v>7</v>
      </c>
      <c r="N46" s="262">
        <f>J46/M46</f>
        <v>0.14285714285714285</v>
      </c>
      <c r="O46" s="263"/>
      <c r="P46" s="264"/>
    </row>
    <row r="47" spans="1:16" ht="30" x14ac:dyDescent="0.25">
      <c r="A47" s="258">
        <f t="shared" si="1"/>
        <v>43</v>
      </c>
      <c r="B47" s="259">
        <v>1302</v>
      </c>
      <c r="C47" s="260" t="s">
        <v>199</v>
      </c>
      <c r="D47" s="259" t="s">
        <v>158</v>
      </c>
      <c r="E47" s="259" t="s">
        <v>158</v>
      </c>
      <c r="F47" s="259">
        <f t="shared" si="5"/>
        <v>286</v>
      </c>
      <c r="G47" s="259">
        <f t="shared" si="5"/>
        <v>168</v>
      </c>
      <c r="H47" s="259">
        <v>282</v>
      </c>
      <c r="I47" s="259">
        <v>168</v>
      </c>
      <c r="J47" s="259">
        <v>4</v>
      </c>
      <c r="K47" s="261"/>
      <c r="L47" s="261">
        <v>28</v>
      </c>
      <c r="M47" s="261">
        <v>13</v>
      </c>
      <c r="N47" s="262">
        <f t="shared" ref="N47:N62" si="6">J47/L47</f>
        <v>0.14285714285714285</v>
      </c>
      <c r="O47" s="263"/>
      <c r="P47" s="264"/>
    </row>
    <row r="48" spans="1:16" x14ac:dyDescent="0.25">
      <c r="A48" s="258">
        <f t="shared" si="1"/>
        <v>44</v>
      </c>
      <c r="B48" s="259">
        <v>3002</v>
      </c>
      <c r="C48" s="260" t="s">
        <v>169</v>
      </c>
      <c r="D48" s="259" t="s">
        <v>158</v>
      </c>
      <c r="E48" s="259" t="s">
        <v>158</v>
      </c>
      <c r="F48" s="259">
        <f t="shared" si="5"/>
        <v>48</v>
      </c>
      <c r="G48" s="259">
        <f t="shared" si="5"/>
        <v>31</v>
      </c>
      <c r="H48" s="259">
        <v>47</v>
      </c>
      <c r="I48" s="259">
        <v>31</v>
      </c>
      <c r="J48" s="259">
        <v>1</v>
      </c>
      <c r="K48" s="261"/>
      <c r="L48" s="261">
        <v>8</v>
      </c>
      <c r="M48" s="261">
        <v>9</v>
      </c>
      <c r="N48" s="262">
        <f t="shared" si="6"/>
        <v>0.125</v>
      </c>
      <c r="O48" s="263"/>
      <c r="P48" s="264"/>
    </row>
    <row r="49" spans="1:16" x14ac:dyDescent="0.25">
      <c r="A49" s="265">
        <f t="shared" si="1"/>
        <v>45</v>
      </c>
      <c r="B49" s="266">
        <v>5306</v>
      </c>
      <c r="C49" s="267" t="s">
        <v>214</v>
      </c>
      <c r="D49" s="266" t="s">
        <v>158</v>
      </c>
      <c r="E49" s="266" t="s">
        <v>158</v>
      </c>
      <c r="F49" s="266">
        <f t="shared" si="5"/>
        <v>85</v>
      </c>
      <c r="G49" s="266">
        <f t="shared" si="5"/>
        <v>34</v>
      </c>
      <c r="H49" s="266">
        <v>84</v>
      </c>
      <c r="I49" s="266">
        <v>34</v>
      </c>
      <c r="J49" s="266">
        <v>1</v>
      </c>
      <c r="K49" s="268"/>
      <c r="L49" s="268">
        <v>27</v>
      </c>
      <c r="M49" s="268">
        <v>23</v>
      </c>
      <c r="N49" s="269">
        <f t="shared" si="6"/>
        <v>3.7037037037037035E-2</v>
      </c>
      <c r="O49" s="270"/>
      <c r="P49" s="271"/>
    </row>
    <row r="50" spans="1:16" ht="30" x14ac:dyDescent="0.25">
      <c r="A50" s="265">
        <f t="shared" si="1"/>
        <v>46</v>
      </c>
      <c r="B50" s="272">
        <v>5702</v>
      </c>
      <c r="C50" s="273" t="s">
        <v>195</v>
      </c>
      <c r="D50" s="272"/>
      <c r="E50" s="272" t="s">
        <v>158</v>
      </c>
      <c r="F50" s="272">
        <f t="shared" si="5"/>
        <v>38</v>
      </c>
      <c r="G50" s="272">
        <f t="shared" si="5"/>
        <v>12</v>
      </c>
      <c r="H50" s="272">
        <v>37</v>
      </c>
      <c r="I50" s="272">
        <v>12</v>
      </c>
      <c r="J50" s="272">
        <v>1</v>
      </c>
      <c r="K50" s="274"/>
      <c r="L50" s="274">
        <v>44</v>
      </c>
      <c r="M50" s="274">
        <v>16</v>
      </c>
      <c r="N50" s="269">
        <f t="shared" si="6"/>
        <v>2.2727272727272728E-2</v>
      </c>
      <c r="O50" s="275"/>
      <c r="P50" s="271"/>
    </row>
    <row r="51" spans="1:16" x14ac:dyDescent="0.25">
      <c r="A51" s="265">
        <f t="shared" si="1"/>
        <v>47</v>
      </c>
      <c r="B51" s="266">
        <v>1202</v>
      </c>
      <c r="C51" s="267" t="s">
        <v>159</v>
      </c>
      <c r="D51" s="266"/>
      <c r="E51" s="266" t="s">
        <v>158</v>
      </c>
      <c r="F51" s="266">
        <f t="shared" si="5"/>
        <v>300</v>
      </c>
      <c r="G51" s="266">
        <f t="shared" si="5"/>
        <v>158</v>
      </c>
      <c r="H51" s="266">
        <v>300</v>
      </c>
      <c r="I51" s="266">
        <v>158</v>
      </c>
      <c r="J51" s="266"/>
      <c r="K51" s="268"/>
      <c r="L51" s="268">
        <v>21</v>
      </c>
      <c r="M51" s="268">
        <v>8</v>
      </c>
      <c r="N51" s="269">
        <f t="shared" si="6"/>
        <v>0</v>
      </c>
      <c r="O51" s="270"/>
      <c r="P51" s="271"/>
    </row>
    <row r="52" spans="1:16" ht="30" x14ac:dyDescent="0.25">
      <c r="A52" s="265">
        <f t="shared" si="1"/>
        <v>48</v>
      </c>
      <c r="B52" s="266">
        <v>5017</v>
      </c>
      <c r="C52" s="267" t="s">
        <v>194</v>
      </c>
      <c r="D52" s="266" t="s">
        <v>158</v>
      </c>
      <c r="E52" s="266" t="s">
        <v>158</v>
      </c>
      <c r="F52" s="266">
        <f t="shared" si="5"/>
        <v>52</v>
      </c>
      <c r="G52" s="266">
        <f t="shared" si="5"/>
        <v>7</v>
      </c>
      <c r="H52" s="266">
        <v>52</v>
      </c>
      <c r="I52" s="266">
        <v>7</v>
      </c>
      <c r="J52" s="266"/>
      <c r="K52" s="268"/>
      <c r="L52" s="268">
        <v>3</v>
      </c>
      <c r="M52" s="268">
        <v>1</v>
      </c>
      <c r="N52" s="269">
        <f t="shared" si="6"/>
        <v>0</v>
      </c>
      <c r="O52" s="270"/>
      <c r="P52" s="271"/>
    </row>
    <row r="53" spans="1:16" ht="30" x14ac:dyDescent="0.25">
      <c r="A53" s="265">
        <f t="shared" si="1"/>
        <v>49</v>
      </c>
      <c r="B53" s="266">
        <v>1502</v>
      </c>
      <c r="C53" s="267" t="s">
        <v>192</v>
      </c>
      <c r="D53" s="266" t="s">
        <v>158</v>
      </c>
      <c r="E53" s="266" t="s">
        <v>158</v>
      </c>
      <c r="F53" s="266">
        <f t="shared" si="5"/>
        <v>69</v>
      </c>
      <c r="G53" s="266">
        <f t="shared" si="5"/>
        <v>6</v>
      </c>
      <c r="H53" s="266">
        <v>69</v>
      </c>
      <c r="I53" s="266">
        <v>6</v>
      </c>
      <c r="J53" s="266"/>
      <c r="K53" s="268"/>
      <c r="L53" s="268">
        <v>12</v>
      </c>
      <c r="M53" s="268">
        <v>14</v>
      </c>
      <c r="N53" s="269">
        <f t="shared" si="6"/>
        <v>0</v>
      </c>
      <c r="O53" s="270"/>
      <c r="P53" s="271"/>
    </row>
    <row r="54" spans="1:16" x14ac:dyDescent="0.25">
      <c r="A54" s="265">
        <f t="shared" si="1"/>
        <v>50</v>
      </c>
      <c r="B54" s="266">
        <v>202</v>
      </c>
      <c r="C54" s="267" t="s">
        <v>203</v>
      </c>
      <c r="D54" s="266" t="s">
        <v>158</v>
      </c>
      <c r="E54" s="266" t="s">
        <v>158</v>
      </c>
      <c r="F54" s="266">
        <f t="shared" si="5"/>
        <v>34</v>
      </c>
      <c r="G54" s="266">
        <f t="shared" si="5"/>
        <v>2</v>
      </c>
      <c r="H54" s="266">
        <v>34</v>
      </c>
      <c r="I54" s="266">
        <v>2</v>
      </c>
      <c r="J54" s="266"/>
      <c r="K54" s="268"/>
      <c r="L54" s="268">
        <v>16</v>
      </c>
      <c r="M54" s="268">
        <v>12</v>
      </c>
      <c r="N54" s="269">
        <f t="shared" si="6"/>
        <v>0</v>
      </c>
      <c r="O54" s="270"/>
      <c r="P54" s="271"/>
    </row>
    <row r="55" spans="1:16" ht="45" x14ac:dyDescent="0.25">
      <c r="A55" s="265">
        <f t="shared" si="1"/>
        <v>51</v>
      </c>
      <c r="B55" s="266">
        <v>502</v>
      </c>
      <c r="C55" s="267" t="s">
        <v>205</v>
      </c>
      <c r="D55" s="266" t="s">
        <v>158</v>
      </c>
      <c r="E55" s="266" t="s">
        <v>158</v>
      </c>
      <c r="F55" s="266">
        <f t="shared" si="5"/>
        <v>18</v>
      </c>
      <c r="G55" s="266">
        <f t="shared" si="5"/>
        <v>1</v>
      </c>
      <c r="H55" s="266">
        <v>18</v>
      </c>
      <c r="I55" s="266">
        <v>1</v>
      </c>
      <c r="J55" s="266"/>
      <c r="K55" s="268"/>
      <c r="L55" s="268">
        <v>8</v>
      </c>
      <c r="M55" s="268">
        <v>5</v>
      </c>
      <c r="N55" s="269">
        <f t="shared" si="6"/>
        <v>0</v>
      </c>
      <c r="O55" s="270"/>
      <c r="P55" s="271" t="s">
        <v>341</v>
      </c>
    </row>
    <row r="56" spans="1:16" x14ac:dyDescent="0.25">
      <c r="A56" s="265">
        <f t="shared" si="1"/>
        <v>52</v>
      </c>
      <c r="B56" s="266">
        <v>602</v>
      </c>
      <c r="C56" s="267" t="s">
        <v>206</v>
      </c>
      <c r="D56" s="266" t="s">
        <v>158</v>
      </c>
      <c r="E56" s="266" t="s">
        <v>158</v>
      </c>
      <c r="F56" s="266">
        <f t="shared" si="5"/>
        <v>5</v>
      </c>
      <c r="G56" s="266">
        <f t="shared" si="5"/>
        <v>1</v>
      </c>
      <c r="H56" s="266">
        <v>5</v>
      </c>
      <c r="I56" s="266">
        <v>1</v>
      </c>
      <c r="J56" s="266"/>
      <c r="K56" s="268"/>
      <c r="L56" s="268">
        <v>5</v>
      </c>
      <c r="M56" s="268">
        <v>7</v>
      </c>
      <c r="N56" s="269">
        <f t="shared" si="6"/>
        <v>0</v>
      </c>
      <c r="O56" s="270"/>
      <c r="P56" s="271"/>
    </row>
    <row r="57" spans="1:16" ht="30" x14ac:dyDescent="0.25">
      <c r="A57" s="265">
        <f t="shared" si="1"/>
        <v>53</v>
      </c>
      <c r="B57" s="266">
        <v>5113</v>
      </c>
      <c r="C57" s="267" t="s">
        <v>197</v>
      </c>
      <c r="D57" s="266" t="s">
        <v>158</v>
      </c>
      <c r="E57" s="266" t="s">
        <v>158</v>
      </c>
      <c r="F57" s="266">
        <f t="shared" si="5"/>
        <v>59</v>
      </c>
      <c r="G57" s="266">
        <f t="shared" si="5"/>
        <v>28</v>
      </c>
      <c r="H57" s="266">
        <v>59</v>
      </c>
      <c r="I57" s="266">
        <v>28</v>
      </c>
      <c r="J57" s="266"/>
      <c r="K57" s="268"/>
      <c r="L57" s="268">
        <v>10</v>
      </c>
      <c r="M57" s="268">
        <v>20</v>
      </c>
      <c r="N57" s="269">
        <f t="shared" si="6"/>
        <v>0</v>
      </c>
      <c r="O57" s="270"/>
      <c r="P57" s="271"/>
    </row>
    <row r="58" spans="1:16" x14ac:dyDescent="0.25">
      <c r="A58" s="265">
        <f t="shared" si="1"/>
        <v>54</v>
      </c>
      <c r="B58" s="266">
        <v>5207</v>
      </c>
      <c r="C58" s="267" t="s">
        <v>177</v>
      </c>
      <c r="D58" s="266" t="s">
        <v>158</v>
      </c>
      <c r="E58" s="266" t="s">
        <v>158</v>
      </c>
      <c r="F58" s="266">
        <f t="shared" si="5"/>
        <v>120</v>
      </c>
      <c r="G58" s="266">
        <f t="shared" si="5"/>
        <v>9</v>
      </c>
      <c r="H58" s="266">
        <v>120</v>
      </c>
      <c r="I58" s="266">
        <v>9</v>
      </c>
      <c r="J58" s="266"/>
      <c r="K58" s="268"/>
      <c r="L58" s="268">
        <v>25</v>
      </c>
      <c r="M58" s="268">
        <v>12</v>
      </c>
      <c r="N58" s="269">
        <f t="shared" si="6"/>
        <v>0</v>
      </c>
      <c r="O58" s="270"/>
      <c r="P58" s="271"/>
    </row>
    <row r="59" spans="1:16" x14ac:dyDescent="0.25">
      <c r="A59" s="265">
        <f t="shared" si="1"/>
        <v>55</v>
      </c>
      <c r="B59" s="266">
        <v>6004</v>
      </c>
      <c r="C59" s="267" t="s">
        <v>186</v>
      </c>
      <c r="D59" s="266" t="s">
        <v>158</v>
      </c>
      <c r="E59" s="266" t="s">
        <v>158</v>
      </c>
      <c r="F59" s="266">
        <f t="shared" si="5"/>
        <v>38</v>
      </c>
      <c r="G59" s="266">
        <f t="shared" si="5"/>
        <v>18</v>
      </c>
      <c r="H59" s="266">
        <v>38</v>
      </c>
      <c r="I59" s="266">
        <v>18</v>
      </c>
      <c r="J59" s="266"/>
      <c r="K59" s="268"/>
      <c r="L59" s="268">
        <v>2</v>
      </c>
      <c r="M59" s="268">
        <v>3</v>
      </c>
      <c r="N59" s="269">
        <f t="shared" si="6"/>
        <v>0</v>
      </c>
      <c r="O59" s="270"/>
      <c r="P59" s="271"/>
    </row>
    <row r="60" spans="1:16" ht="30" x14ac:dyDescent="0.25">
      <c r="A60" s="265">
        <f t="shared" si="1"/>
        <v>56</v>
      </c>
      <c r="B60" s="266">
        <v>2402</v>
      </c>
      <c r="C60" s="267" t="s">
        <v>193</v>
      </c>
      <c r="D60" s="266" t="s">
        <v>158</v>
      </c>
      <c r="E60" s="266"/>
      <c r="F60" s="266">
        <f t="shared" si="5"/>
        <v>39</v>
      </c>
      <c r="G60" s="266">
        <f t="shared" si="5"/>
        <v>0</v>
      </c>
      <c r="H60" s="266">
        <v>39</v>
      </c>
      <c r="I60" s="266">
        <v>0</v>
      </c>
      <c r="J60" s="266"/>
      <c r="K60" s="268"/>
      <c r="L60" s="268">
        <v>2</v>
      </c>
      <c r="M60" s="268">
        <v>9</v>
      </c>
      <c r="N60" s="269">
        <f t="shared" si="6"/>
        <v>0</v>
      </c>
      <c r="O60" s="270"/>
      <c r="P60" s="271"/>
    </row>
    <row r="61" spans="1:16" ht="30" x14ac:dyDescent="0.25">
      <c r="A61" s="265">
        <f t="shared" si="1"/>
        <v>57</v>
      </c>
      <c r="B61" s="266">
        <v>802</v>
      </c>
      <c r="C61" s="267" t="s">
        <v>208</v>
      </c>
      <c r="D61" s="266" t="s">
        <v>158</v>
      </c>
      <c r="E61" s="266"/>
      <c r="F61" s="266">
        <f t="shared" si="5"/>
        <v>7</v>
      </c>
      <c r="G61" s="266">
        <f t="shared" si="5"/>
        <v>0</v>
      </c>
      <c r="H61" s="266">
        <v>7</v>
      </c>
      <c r="I61" s="266">
        <v>0</v>
      </c>
      <c r="J61" s="266"/>
      <c r="K61" s="268"/>
      <c r="L61" s="268">
        <v>6</v>
      </c>
      <c r="M61" s="268">
        <v>7</v>
      </c>
      <c r="N61" s="269">
        <f t="shared" si="6"/>
        <v>0</v>
      </c>
      <c r="O61" s="270"/>
      <c r="P61" s="271" t="s">
        <v>346</v>
      </c>
    </row>
    <row r="62" spans="1:16" ht="30" x14ac:dyDescent="0.25">
      <c r="A62" s="265">
        <f t="shared" si="1"/>
        <v>58</v>
      </c>
      <c r="B62" s="266">
        <v>2302</v>
      </c>
      <c r="C62" s="267" t="s">
        <v>212</v>
      </c>
      <c r="D62" s="266" t="s">
        <v>158</v>
      </c>
      <c r="E62" s="266"/>
      <c r="F62" s="266">
        <f t="shared" si="5"/>
        <v>4</v>
      </c>
      <c r="G62" s="266">
        <f t="shared" si="5"/>
        <v>0</v>
      </c>
      <c r="H62" s="266">
        <v>4</v>
      </c>
      <c r="I62" s="266">
        <v>0</v>
      </c>
      <c r="J62" s="266"/>
      <c r="K62" s="268"/>
      <c r="L62" s="268">
        <v>3</v>
      </c>
      <c r="M62" s="268"/>
      <c r="N62" s="269">
        <f t="shared" si="6"/>
        <v>0</v>
      </c>
      <c r="O62" s="270"/>
      <c r="P62" s="271" t="s">
        <v>347</v>
      </c>
    </row>
    <row r="63" spans="1:16" ht="45" x14ac:dyDescent="0.25">
      <c r="A63" s="276">
        <f t="shared" si="1"/>
        <v>59</v>
      </c>
      <c r="B63" s="277">
        <v>1102</v>
      </c>
      <c r="C63" s="278" t="s">
        <v>183</v>
      </c>
      <c r="D63" s="277" t="s">
        <v>158</v>
      </c>
      <c r="E63" s="277"/>
      <c r="F63" s="277">
        <f t="shared" si="5"/>
        <v>36</v>
      </c>
      <c r="G63" s="277">
        <f t="shared" si="5"/>
        <v>0</v>
      </c>
      <c r="H63" s="277">
        <v>36</v>
      </c>
      <c r="I63" s="277">
        <v>0</v>
      </c>
      <c r="J63" s="277"/>
      <c r="K63" s="279"/>
      <c r="L63" s="279"/>
      <c r="M63" s="279">
        <v>2</v>
      </c>
      <c r="N63" s="280"/>
      <c r="O63" s="281" t="s">
        <v>324</v>
      </c>
      <c r="P63" s="282" t="s">
        <v>345</v>
      </c>
    </row>
    <row r="64" spans="1:16" ht="45" x14ac:dyDescent="0.25">
      <c r="A64" s="276">
        <f t="shared" si="1"/>
        <v>60</v>
      </c>
      <c r="B64" s="277">
        <v>2102</v>
      </c>
      <c r="C64" s="278" t="s">
        <v>211</v>
      </c>
      <c r="D64" s="277"/>
      <c r="E64" s="277"/>
      <c r="F64" s="277">
        <f t="shared" si="5"/>
        <v>65</v>
      </c>
      <c r="G64" s="277">
        <f t="shared" si="5"/>
        <v>0</v>
      </c>
      <c r="H64" s="277">
        <v>65</v>
      </c>
      <c r="I64" s="277">
        <v>0</v>
      </c>
      <c r="J64" s="277"/>
      <c r="K64" s="279"/>
      <c r="L64" s="279"/>
      <c r="M64" s="279">
        <v>2</v>
      </c>
      <c r="N64" s="280"/>
      <c r="O64" s="281" t="s">
        <v>324</v>
      </c>
      <c r="P64" s="282"/>
    </row>
    <row r="65" spans="1:16" ht="45" x14ac:dyDescent="0.25">
      <c r="A65" s="276">
        <f t="shared" si="1"/>
        <v>61</v>
      </c>
      <c r="B65" s="277">
        <v>2502</v>
      </c>
      <c r="C65" s="278" t="s">
        <v>201</v>
      </c>
      <c r="D65" s="277" t="s">
        <v>158</v>
      </c>
      <c r="E65" s="277"/>
      <c r="F65" s="277">
        <f t="shared" si="5"/>
        <v>34</v>
      </c>
      <c r="G65" s="277">
        <f t="shared" si="5"/>
        <v>0</v>
      </c>
      <c r="H65" s="277">
        <v>34</v>
      </c>
      <c r="I65" s="277">
        <v>0</v>
      </c>
      <c r="J65" s="277"/>
      <c r="K65" s="279"/>
      <c r="L65" s="279"/>
      <c r="M65" s="279">
        <v>4</v>
      </c>
      <c r="N65" s="280"/>
      <c r="O65" s="281" t="s">
        <v>324</v>
      </c>
      <c r="P65" s="282" t="s">
        <v>348</v>
      </c>
    </row>
    <row r="66" spans="1:16" ht="45" x14ac:dyDescent="0.25">
      <c r="A66" s="276">
        <f t="shared" si="1"/>
        <v>62</v>
      </c>
      <c r="B66" s="277">
        <v>2702</v>
      </c>
      <c r="C66" s="278" t="s">
        <v>216</v>
      </c>
      <c r="D66" s="277" t="s">
        <v>158</v>
      </c>
      <c r="E66" s="277"/>
      <c r="F66" s="277">
        <f t="shared" si="5"/>
        <v>3</v>
      </c>
      <c r="G66" s="277">
        <f t="shared" si="5"/>
        <v>0</v>
      </c>
      <c r="H66" s="277">
        <v>3</v>
      </c>
      <c r="I66" s="277">
        <v>0</v>
      </c>
      <c r="J66" s="277"/>
      <c r="K66" s="279"/>
      <c r="L66" s="279"/>
      <c r="M66" s="279">
        <v>4</v>
      </c>
      <c r="N66" s="280"/>
      <c r="O66" s="281" t="s">
        <v>324</v>
      </c>
      <c r="P66" s="282"/>
    </row>
    <row r="67" spans="1:16" ht="45" x14ac:dyDescent="0.25">
      <c r="A67" s="276">
        <f t="shared" si="1"/>
        <v>63</v>
      </c>
      <c r="B67" s="277">
        <v>3412</v>
      </c>
      <c r="C67" s="278" t="s">
        <v>217</v>
      </c>
      <c r="D67" s="277"/>
      <c r="E67" s="277"/>
      <c r="F67" s="277">
        <f t="shared" si="5"/>
        <v>0</v>
      </c>
      <c r="G67" s="277">
        <f t="shared" si="5"/>
        <v>0</v>
      </c>
      <c r="H67" s="277">
        <v>0</v>
      </c>
      <c r="I67" s="277">
        <v>0</v>
      </c>
      <c r="J67" s="277"/>
      <c r="K67" s="279"/>
      <c r="L67" s="279"/>
      <c r="M67" s="279">
        <v>1</v>
      </c>
      <c r="N67" s="280"/>
      <c r="O67" s="281" t="s">
        <v>324</v>
      </c>
      <c r="P67" s="282"/>
    </row>
    <row r="68" spans="1:16" ht="45" x14ac:dyDescent="0.25">
      <c r="A68" s="276">
        <f t="shared" si="1"/>
        <v>64</v>
      </c>
      <c r="B68" s="277">
        <v>3415</v>
      </c>
      <c r="C68" s="278" t="s">
        <v>218</v>
      </c>
      <c r="D68" s="277" t="s">
        <v>158</v>
      </c>
      <c r="E68" s="277" t="s">
        <v>158</v>
      </c>
      <c r="F68" s="277">
        <f t="shared" si="5"/>
        <v>20</v>
      </c>
      <c r="G68" s="277">
        <f t="shared" si="5"/>
        <v>13</v>
      </c>
      <c r="H68" s="277">
        <v>20</v>
      </c>
      <c r="I68" s="277">
        <v>13</v>
      </c>
      <c r="J68" s="277"/>
      <c r="K68" s="279"/>
      <c r="L68" s="279"/>
      <c r="M68" s="279"/>
      <c r="N68" s="280"/>
      <c r="O68" s="281" t="s">
        <v>324</v>
      </c>
      <c r="P68" s="282"/>
    </row>
    <row r="69" spans="1:16" ht="45" x14ac:dyDescent="0.25">
      <c r="A69" s="276">
        <f t="shared" ref="A69:A77" si="7">A68+1</f>
        <v>65</v>
      </c>
      <c r="B69" s="277">
        <v>4021</v>
      </c>
      <c r="C69" s="278" t="s">
        <v>221</v>
      </c>
      <c r="D69" s="277" t="s">
        <v>158</v>
      </c>
      <c r="E69" s="277"/>
      <c r="F69" s="277">
        <f t="shared" ref="F69:G77" si="8">H69+J69</f>
        <v>2</v>
      </c>
      <c r="G69" s="277">
        <f t="shared" si="8"/>
        <v>0</v>
      </c>
      <c r="H69" s="277">
        <v>2</v>
      </c>
      <c r="I69" s="277">
        <v>0</v>
      </c>
      <c r="J69" s="277"/>
      <c r="K69" s="279"/>
      <c r="L69" s="279"/>
      <c r="M69" s="279"/>
      <c r="N69" s="280"/>
      <c r="O69" s="281" t="s">
        <v>324</v>
      </c>
      <c r="P69" s="282"/>
    </row>
    <row r="70" spans="1:16" ht="45" x14ac:dyDescent="0.25">
      <c r="A70" s="276">
        <f t="shared" si="7"/>
        <v>66</v>
      </c>
      <c r="B70" s="277">
        <v>4023</v>
      </c>
      <c r="C70" s="278" t="s">
        <v>222</v>
      </c>
      <c r="D70" s="277" t="s">
        <v>158</v>
      </c>
      <c r="E70" s="277"/>
      <c r="F70" s="277">
        <f t="shared" si="8"/>
        <v>0</v>
      </c>
      <c r="G70" s="277">
        <f t="shared" si="8"/>
        <v>0</v>
      </c>
      <c r="H70" s="277">
        <v>0</v>
      </c>
      <c r="I70" s="277">
        <v>0</v>
      </c>
      <c r="J70" s="277"/>
      <c r="K70" s="279"/>
      <c r="L70" s="279"/>
      <c r="M70" s="279">
        <v>1</v>
      </c>
      <c r="N70" s="280"/>
      <c r="O70" s="281" t="s">
        <v>324</v>
      </c>
      <c r="P70" s="282"/>
    </row>
    <row r="71" spans="1:16" ht="45" x14ac:dyDescent="0.25">
      <c r="A71" s="276">
        <f t="shared" si="7"/>
        <v>67</v>
      </c>
      <c r="B71" s="277">
        <v>4050</v>
      </c>
      <c r="C71" s="278" t="s">
        <v>223</v>
      </c>
      <c r="D71" s="277" t="s">
        <v>158</v>
      </c>
      <c r="E71" s="277"/>
      <c r="F71" s="277">
        <f t="shared" si="8"/>
        <v>3</v>
      </c>
      <c r="G71" s="277">
        <f t="shared" si="8"/>
        <v>0</v>
      </c>
      <c r="H71" s="277">
        <v>3</v>
      </c>
      <c r="I71" s="277">
        <v>0</v>
      </c>
      <c r="J71" s="277"/>
      <c r="K71" s="279"/>
      <c r="L71" s="279"/>
      <c r="M71" s="279"/>
      <c r="N71" s="280"/>
      <c r="O71" s="281" t="s">
        <v>324</v>
      </c>
      <c r="P71" s="282"/>
    </row>
    <row r="72" spans="1:16" ht="45" x14ac:dyDescent="0.25">
      <c r="A72" s="276">
        <f t="shared" si="7"/>
        <v>68</v>
      </c>
      <c r="B72" s="277">
        <v>5002</v>
      </c>
      <c r="C72" s="278" t="s">
        <v>224</v>
      </c>
      <c r="D72" s="277" t="s">
        <v>158</v>
      </c>
      <c r="E72" s="277" t="s">
        <v>158</v>
      </c>
      <c r="F72" s="277">
        <f t="shared" si="8"/>
        <v>0</v>
      </c>
      <c r="G72" s="277">
        <f t="shared" si="8"/>
        <v>1</v>
      </c>
      <c r="H72" s="277">
        <v>0</v>
      </c>
      <c r="I72" s="277">
        <v>1</v>
      </c>
      <c r="J72" s="277"/>
      <c r="K72" s="279"/>
      <c r="L72" s="279"/>
      <c r="M72" s="279">
        <v>1</v>
      </c>
      <c r="N72" s="280"/>
      <c r="O72" s="281" t="s">
        <v>324</v>
      </c>
      <c r="P72" s="282"/>
    </row>
    <row r="73" spans="1:16" ht="45" x14ac:dyDescent="0.25">
      <c r="A73" s="276">
        <f t="shared" si="7"/>
        <v>69</v>
      </c>
      <c r="B73" s="277">
        <v>5003</v>
      </c>
      <c r="C73" s="278" t="s">
        <v>225</v>
      </c>
      <c r="D73" s="277" t="s">
        <v>158</v>
      </c>
      <c r="E73" s="277"/>
      <c r="F73" s="277">
        <f t="shared" si="8"/>
        <v>1</v>
      </c>
      <c r="G73" s="277">
        <f t="shared" si="8"/>
        <v>0</v>
      </c>
      <c r="H73" s="277">
        <v>1</v>
      </c>
      <c r="I73" s="277">
        <v>0</v>
      </c>
      <c r="J73" s="277"/>
      <c r="K73" s="279"/>
      <c r="L73" s="279"/>
      <c r="M73" s="279"/>
      <c r="N73" s="280"/>
      <c r="O73" s="281" t="s">
        <v>324</v>
      </c>
      <c r="P73" s="282"/>
    </row>
    <row r="74" spans="1:16" ht="45" x14ac:dyDescent="0.25">
      <c r="A74" s="276">
        <f t="shared" si="7"/>
        <v>70</v>
      </c>
      <c r="B74" s="277">
        <v>6009</v>
      </c>
      <c r="C74" s="278" t="s">
        <v>226</v>
      </c>
      <c r="D74" s="277" t="s">
        <v>158</v>
      </c>
      <c r="E74" s="277"/>
      <c r="F74" s="277">
        <f t="shared" si="8"/>
        <v>0</v>
      </c>
      <c r="G74" s="277">
        <f t="shared" si="8"/>
        <v>0</v>
      </c>
      <c r="H74" s="277">
        <v>0</v>
      </c>
      <c r="I74" s="277">
        <v>0</v>
      </c>
      <c r="J74" s="277"/>
      <c r="K74" s="279"/>
      <c r="L74" s="279"/>
      <c r="M74" s="279"/>
      <c r="N74" s="280"/>
      <c r="O74" s="281" t="s">
        <v>324</v>
      </c>
      <c r="P74" s="282"/>
    </row>
    <row r="75" spans="1:16" ht="45" x14ac:dyDescent="0.25">
      <c r="A75" s="276">
        <f t="shared" si="7"/>
        <v>71</v>
      </c>
      <c r="B75" s="277">
        <v>6011</v>
      </c>
      <c r="C75" s="278" t="s">
        <v>227</v>
      </c>
      <c r="D75" s="277"/>
      <c r="E75" s="277"/>
      <c r="F75" s="277">
        <f t="shared" si="8"/>
        <v>0</v>
      </c>
      <c r="G75" s="277">
        <f t="shared" si="8"/>
        <v>0</v>
      </c>
      <c r="H75" s="277">
        <v>0</v>
      </c>
      <c r="I75" s="277">
        <v>0</v>
      </c>
      <c r="J75" s="277"/>
      <c r="K75" s="279"/>
      <c r="L75" s="279"/>
      <c r="M75" s="279"/>
      <c r="N75" s="280"/>
      <c r="O75" s="281" t="s">
        <v>324</v>
      </c>
      <c r="P75" s="282"/>
    </row>
    <row r="76" spans="1:16" ht="45" x14ac:dyDescent="0.25">
      <c r="A76" s="276">
        <f t="shared" si="7"/>
        <v>72</v>
      </c>
      <c r="B76" s="277">
        <v>6015</v>
      </c>
      <c r="C76" s="278" t="s">
        <v>229</v>
      </c>
      <c r="D76" s="277" t="s">
        <v>158</v>
      </c>
      <c r="E76" s="277"/>
      <c r="F76" s="277">
        <f t="shared" si="8"/>
        <v>0</v>
      </c>
      <c r="G76" s="277">
        <f t="shared" si="8"/>
        <v>0</v>
      </c>
      <c r="H76" s="277">
        <v>0</v>
      </c>
      <c r="I76" s="277">
        <v>0</v>
      </c>
      <c r="J76" s="277"/>
      <c r="K76" s="279"/>
      <c r="L76" s="279"/>
      <c r="M76" s="279"/>
      <c r="N76" s="280"/>
      <c r="O76" s="281" t="s">
        <v>324</v>
      </c>
      <c r="P76" s="282"/>
    </row>
    <row r="77" spans="1:16" ht="45.75" thickBot="1" x14ac:dyDescent="0.3">
      <c r="A77" s="283">
        <f t="shared" si="7"/>
        <v>73</v>
      </c>
      <c r="B77" s="284">
        <v>6021</v>
      </c>
      <c r="C77" s="285" t="s">
        <v>230</v>
      </c>
      <c r="D77" s="284"/>
      <c r="E77" s="284"/>
      <c r="F77" s="284">
        <f t="shared" si="8"/>
        <v>0</v>
      </c>
      <c r="G77" s="284">
        <f t="shared" si="8"/>
        <v>0</v>
      </c>
      <c r="H77" s="284">
        <v>0</v>
      </c>
      <c r="I77" s="284">
        <v>0</v>
      </c>
      <c r="J77" s="284"/>
      <c r="K77" s="286"/>
      <c r="L77" s="286"/>
      <c r="M77" s="286"/>
      <c r="N77" s="287"/>
      <c r="O77" s="288" t="s">
        <v>324</v>
      </c>
      <c r="P77" s="289"/>
    </row>
  </sheetData>
  <mergeCells count="14">
    <mergeCell ref="P2:P3"/>
    <mergeCell ref="H2:I2"/>
    <mergeCell ref="J2:K2"/>
    <mergeCell ref="L2:L3"/>
    <mergeCell ref="M2:M3"/>
    <mergeCell ref="N2:N3"/>
    <mergeCell ref="O2:O3"/>
    <mergeCell ref="C1:G1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8" workbookViewId="0">
      <selection activeCell="A12" sqref="A12"/>
    </sheetView>
  </sheetViews>
  <sheetFormatPr defaultRowHeight="15.75" x14ac:dyDescent="0.25"/>
  <cols>
    <col min="1" max="1" width="9.140625" style="353"/>
    <col min="2" max="2" width="39.28515625" style="353" customWidth="1"/>
    <col min="3" max="3" width="23.140625" style="353" hidden="1" customWidth="1"/>
    <col min="4" max="4" width="23.5703125" style="353" customWidth="1"/>
    <col min="5" max="5" width="25.140625" style="353" customWidth="1"/>
    <col min="6" max="6" width="22.28515625" style="367" customWidth="1"/>
    <col min="7" max="16384" width="9.140625" style="353"/>
  </cols>
  <sheetData>
    <row r="1" spans="1:6" ht="80.25" customHeight="1" x14ac:dyDescent="0.25">
      <c r="A1" s="351" t="s">
        <v>361</v>
      </c>
      <c r="B1" s="351"/>
      <c r="C1" s="351"/>
      <c r="D1" s="351"/>
      <c r="E1" s="351"/>
      <c r="F1" s="351"/>
    </row>
    <row r="2" spans="1:6" s="354" customFormat="1" ht="63" x14ac:dyDescent="0.25">
      <c r="A2" s="293" t="s">
        <v>321</v>
      </c>
      <c r="B2" s="293" t="s">
        <v>2</v>
      </c>
      <c r="C2" s="293"/>
      <c r="D2" s="374" t="s">
        <v>362</v>
      </c>
      <c r="E2" s="374" t="s">
        <v>363</v>
      </c>
      <c r="F2" s="375" t="s">
        <v>328</v>
      </c>
    </row>
    <row r="3" spans="1:6" x14ac:dyDescent="0.25">
      <c r="A3" s="368">
        <v>5017</v>
      </c>
      <c r="B3" s="368" t="s">
        <v>308</v>
      </c>
      <c r="C3" s="368">
        <v>76</v>
      </c>
      <c r="D3" s="368">
        <v>76</v>
      </c>
      <c r="E3" s="368">
        <v>28</v>
      </c>
      <c r="F3" s="369">
        <v>0.36842105263157893</v>
      </c>
    </row>
    <row r="4" spans="1:6" x14ac:dyDescent="0.25">
      <c r="A4" s="370">
        <v>2602</v>
      </c>
      <c r="B4" s="370" t="s">
        <v>317</v>
      </c>
      <c r="C4" s="370">
        <v>651</v>
      </c>
      <c r="D4" s="370">
        <v>651</v>
      </c>
      <c r="E4" s="370">
        <v>106</v>
      </c>
      <c r="F4" s="371">
        <v>0.16282642089093702</v>
      </c>
    </row>
    <row r="5" spans="1:6" x14ac:dyDescent="0.25">
      <c r="A5" s="370">
        <v>502</v>
      </c>
      <c r="B5" s="370" t="s">
        <v>265</v>
      </c>
      <c r="C5" s="370">
        <v>575</v>
      </c>
      <c r="D5" s="370">
        <v>575</v>
      </c>
      <c r="E5" s="370">
        <v>88</v>
      </c>
      <c r="F5" s="371">
        <v>0.15304347826086956</v>
      </c>
    </row>
    <row r="6" spans="1:6" x14ac:dyDescent="0.25">
      <c r="A6" s="370">
        <v>5602</v>
      </c>
      <c r="B6" s="370" t="s">
        <v>319</v>
      </c>
      <c r="C6" s="370">
        <v>2870</v>
      </c>
      <c r="D6" s="370">
        <v>2870</v>
      </c>
      <c r="E6" s="370">
        <v>335</v>
      </c>
      <c r="F6" s="371">
        <v>0.11672473867595819</v>
      </c>
    </row>
    <row r="7" spans="1:6" x14ac:dyDescent="0.25">
      <c r="A7" s="370">
        <v>2402</v>
      </c>
      <c r="B7" s="370" t="s">
        <v>318</v>
      </c>
      <c r="C7" s="370">
        <v>404</v>
      </c>
      <c r="D7" s="370">
        <v>404</v>
      </c>
      <c r="E7" s="370">
        <v>42</v>
      </c>
      <c r="F7" s="371">
        <v>0.10396039603960396</v>
      </c>
    </row>
    <row r="8" spans="1:6" x14ac:dyDescent="0.25">
      <c r="A8" s="370">
        <v>5715</v>
      </c>
      <c r="B8" s="370" t="s">
        <v>320</v>
      </c>
      <c r="C8" s="370">
        <v>1901</v>
      </c>
      <c r="D8" s="370">
        <v>1901</v>
      </c>
      <c r="E8" s="370">
        <v>173</v>
      </c>
      <c r="F8" s="371">
        <v>9.1004734350341926E-2</v>
      </c>
    </row>
    <row r="9" spans="1:6" ht="31.5" x14ac:dyDescent="0.25">
      <c r="A9" s="370">
        <v>5716</v>
      </c>
      <c r="B9" s="370" t="s">
        <v>311</v>
      </c>
      <c r="C9" s="370">
        <v>1616</v>
      </c>
      <c r="D9" s="370">
        <v>1616</v>
      </c>
      <c r="E9" s="370">
        <v>138</v>
      </c>
      <c r="F9" s="371">
        <v>8.5396039603960402E-2</v>
      </c>
    </row>
    <row r="10" spans="1:6" x14ac:dyDescent="0.25">
      <c r="A10" s="370">
        <v>5721</v>
      </c>
      <c r="B10" s="370" t="s">
        <v>316</v>
      </c>
      <c r="C10" s="370">
        <v>3650</v>
      </c>
      <c r="D10" s="370">
        <v>3650</v>
      </c>
      <c r="E10" s="370">
        <v>283</v>
      </c>
      <c r="F10" s="371">
        <v>7.7534246575342469E-2</v>
      </c>
    </row>
    <row r="11" spans="1:6" x14ac:dyDescent="0.25">
      <c r="A11" s="370">
        <v>5201</v>
      </c>
      <c r="B11" s="370" t="s">
        <v>315</v>
      </c>
      <c r="C11" s="370">
        <v>3268</v>
      </c>
      <c r="D11" s="370">
        <v>3268</v>
      </c>
      <c r="E11" s="370">
        <v>149</v>
      </c>
      <c r="F11" s="371">
        <v>4.5593635250917995E-2</v>
      </c>
    </row>
    <row r="12" spans="1:6" x14ac:dyDescent="0.25">
      <c r="A12" s="370">
        <v>2702</v>
      </c>
      <c r="B12" s="370" t="s">
        <v>263</v>
      </c>
      <c r="C12" s="370">
        <v>566</v>
      </c>
      <c r="D12" s="370">
        <v>566</v>
      </c>
      <c r="E12" s="370">
        <v>24</v>
      </c>
      <c r="F12" s="371">
        <v>4.2402826855123678E-2</v>
      </c>
    </row>
    <row r="13" spans="1:6" x14ac:dyDescent="0.25">
      <c r="A13" s="370">
        <v>4050</v>
      </c>
      <c r="B13" s="370" t="s">
        <v>309</v>
      </c>
      <c r="C13" s="370">
        <v>2485</v>
      </c>
      <c r="D13" s="370">
        <v>2485</v>
      </c>
      <c r="E13" s="370">
        <v>103</v>
      </c>
      <c r="F13" s="371">
        <v>4.1448692152917507E-2</v>
      </c>
    </row>
    <row r="14" spans="1:6" x14ac:dyDescent="0.25">
      <c r="A14" s="370">
        <v>3419</v>
      </c>
      <c r="B14" s="370" t="s">
        <v>256</v>
      </c>
      <c r="C14" s="370">
        <v>371</v>
      </c>
      <c r="D14" s="370">
        <v>371</v>
      </c>
      <c r="E14" s="370">
        <v>14</v>
      </c>
      <c r="F14" s="371">
        <v>3.7735849056603772E-2</v>
      </c>
    </row>
    <row r="15" spans="1:6" x14ac:dyDescent="0.25">
      <c r="A15" s="370">
        <v>3102</v>
      </c>
      <c r="B15" s="370" t="s">
        <v>314</v>
      </c>
      <c r="C15" s="370">
        <v>7327</v>
      </c>
      <c r="D15" s="370">
        <v>7327</v>
      </c>
      <c r="E15" s="370">
        <v>239</v>
      </c>
      <c r="F15" s="371">
        <v>3.2619080114644462E-2</v>
      </c>
    </row>
    <row r="16" spans="1:6" x14ac:dyDescent="0.25">
      <c r="A16" s="370">
        <v>4099</v>
      </c>
      <c r="B16" s="370" t="s">
        <v>297</v>
      </c>
      <c r="C16" s="370">
        <v>6365</v>
      </c>
      <c r="D16" s="370">
        <v>6365</v>
      </c>
      <c r="E16" s="370">
        <v>131</v>
      </c>
      <c r="F16" s="371">
        <v>2.0581304006284367E-2</v>
      </c>
    </row>
    <row r="17" spans="1:6" x14ac:dyDescent="0.25">
      <c r="A17" s="370">
        <v>3408</v>
      </c>
      <c r="B17" s="370" t="s">
        <v>313</v>
      </c>
      <c r="C17" s="370">
        <v>461</v>
      </c>
      <c r="D17" s="370">
        <v>461</v>
      </c>
      <c r="E17" s="370">
        <v>8</v>
      </c>
      <c r="F17" s="371">
        <v>1.735357917570499E-2</v>
      </c>
    </row>
    <row r="18" spans="1:6" x14ac:dyDescent="0.25">
      <c r="A18" s="370">
        <v>902</v>
      </c>
      <c r="B18" s="370" t="s">
        <v>294</v>
      </c>
      <c r="C18" s="370">
        <v>5301</v>
      </c>
      <c r="D18" s="370">
        <v>5301</v>
      </c>
      <c r="E18" s="370">
        <v>89</v>
      </c>
      <c r="F18" s="371">
        <v>1.6789285040558384E-2</v>
      </c>
    </row>
    <row r="19" spans="1:6" x14ac:dyDescent="0.25">
      <c r="A19" s="370">
        <v>2302</v>
      </c>
      <c r="B19" s="370" t="s">
        <v>258</v>
      </c>
      <c r="C19" s="370">
        <v>647</v>
      </c>
      <c r="D19" s="370">
        <v>647</v>
      </c>
      <c r="E19" s="370">
        <v>10</v>
      </c>
      <c r="F19" s="371">
        <v>1.5455950540958269E-2</v>
      </c>
    </row>
    <row r="20" spans="1:6" x14ac:dyDescent="0.25">
      <c r="A20" s="370">
        <v>402</v>
      </c>
      <c r="B20" s="370" t="s">
        <v>281</v>
      </c>
      <c r="C20" s="370">
        <v>1812</v>
      </c>
      <c r="D20" s="370">
        <v>1812</v>
      </c>
      <c r="E20" s="370">
        <v>27</v>
      </c>
      <c r="F20" s="371">
        <v>1.4900662251655629E-2</v>
      </c>
    </row>
    <row r="21" spans="1:6" x14ac:dyDescent="0.25">
      <c r="A21" s="370">
        <v>2202</v>
      </c>
      <c r="B21" s="370" t="s">
        <v>271</v>
      </c>
      <c r="C21" s="370">
        <v>1182</v>
      </c>
      <c r="D21" s="370">
        <v>1182</v>
      </c>
      <c r="E21" s="370">
        <v>14</v>
      </c>
      <c r="F21" s="371">
        <v>1.1844331641285956E-2</v>
      </c>
    </row>
    <row r="22" spans="1:6" x14ac:dyDescent="0.25">
      <c r="A22" s="370">
        <v>3422</v>
      </c>
      <c r="B22" s="370" t="s">
        <v>280</v>
      </c>
      <c r="C22" s="370">
        <v>2204</v>
      </c>
      <c r="D22" s="370">
        <v>2204</v>
      </c>
      <c r="E22" s="370">
        <v>26</v>
      </c>
      <c r="F22" s="371">
        <v>1.1796733212341199E-2</v>
      </c>
    </row>
    <row r="23" spans="1:6" x14ac:dyDescent="0.25">
      <c r="A23" s="370">
        <v>6002</v>
      </c>
      <c r="B23" s="370" t="s">
        <v>298</v>
      </c>
      <c r="C23" s="370">
        <v>5634</v>
      </c>
      <c r="D23" s="370">
        <v>5634</v>
      </c>
      <c r="E23" s="370">
        <v>64</v>
      </c>
      <c r="F23" s="371">
        <v>1.1359602413915513E-2</v>
      </c>
    </row>
    <row r="24" spans="1:6" x14ac:dyDescent="0.25">
      <c r="A24" s="370">
        <v>1302</v>
      </c>
      <c r="B24" s="370" t="s">
        <v>290</v>
      </c>
      <c r="C24" s="370">
        <v>4240</v>
      </c>
      <c r="D24" s="370">
        <v>4240</v>
      </c>
      <c r="E24" s="370">
        <v>46</v>
      </c>
      <c r="F24" s="371">
        <v>1.0849056603773584E-2</v>
      </c>
    </row>
    <row r="25" spans="1:6" ht="31.5" x14ac:dyDescent="0.25">
      <c r="A25" s="370">
        <v>5903</v>
      </c>
      <c r="B25" s="370" t="s">
        <v>291</v>
      </c>
      <c r="C25" s="370">
        <v>5442</v>
      </c>
      <c r="D25" s="370">
        <v>5442</v>
      </c>
      <c r="E25" s="370">
        <v>34</v>
      </c>
      <c r="F25" s="371">
        <v>6.2477030503491366E-3</v>
      </c>
    </row>
    <row r="26" spans="1:6" x14ac:dyDescent="0.25">
      <c r="A26" s="370">
        <v>4026</v>
      </c>
      <c r="B26" s="370" t="s">
        <v>262</v>
      </c>
      <c r="C26" s="370">
        <v>496</v>
      </c>
      <c r="D26" s="370">
        <v>496</v>
      </c>
      <c r="E26" s="370">
        <v>3</v>
      </c>
      <c r="F26" s="371">
        <v>6.0483870967741934E-3</v>
      </c>
    </row>
    <row r="27" spans="1:6" x14ac:dyDescent="0.25">
      <c r="A27" s="370">
        <v>802</v>
      </c>
      <c r="B27" s="370" t="s">
        <v>269</v>
      </c>
      <c r="C27" s="370">
        <v>854</v>
      </c>
      <c r="D27" s="370">
        <v>854</v>
      </c>
      <c r="E27" s="370">
        <v>5</v>
      </c>
      <c r="F27" s="371">
        <v>5.8548009367681503E-3</v>
      </c>
    </row>
    <row r="28" spans="1:6" x14ac:dyDescent="0.25">
      <c r="A28" s="370">
        <v>5702</v>
      </c>
      <c r="B28" s="370" t="s">
        <v>268</v>
      </c>
      <c r="C28" s="370">
        <v>872</v>
      </c>
      <c r="D28" s="370">
        <v>872</v>
      </c>
      <c r="E28" s="370">
        <v>4</v>
      </c>
      <c r="F28" s="371">
        <v>4.5871559633027525E-3</v>
      </c>
    </row>
    <row r="29" spans="1:6" x14ac:dyDescent="0.25">
      <c r="A29" s="370">
        <v>1102</v>
      </c>
      <c r="B29" s="370" t="s">
        <v>312</v>
      </c>
      <c r="C29" s="370">
        <v>1325</v>
      </c>
      <c r="D29" s="370">
        <v>1325</v>
      </c>
      <c r="E29" s="370">
        <v>6</v>
      </c>
      <c r="F29" s="371">
        <v>4.528301886792453E-3</v>
      </c>
    </row>
    <row r="30" spans="1:6" x14ac:dyDescent="0.25">
      <c r="A30" s="370">
        <v>5207</v>
      </c>
      <c r="B30" s="370" t="s">
        <v>300</v>
      </c>
      <c r="C30" s="370">
        <v>6351</v>
      </c>
      <c r="D30" s="370">
        <v>6351</v>
      </c>
      <c r="E30" s="370">
        <v>26</v>
      </c>
      <c r="F30" s="371">
        <v>4.0938434892142973E-3</v>
      </c>
    </row>
    <row r="31" spans="1:6" x14ac:dyDescent="0.25">
      <c r="A31" s="370">
        <v>5501</v>
      </c>
      <c r="B31" s="370" t="s">
        <v>275</v>
      </c>
      <c r="C31" s="370">
        <v>1734</v>
      </c>
      <c r="D31" s="370">
        <v>1734</v>
      </c>
      <c r="E31" s="370">
        <v>7</v>
      </c>
      <c r="F31" s="371">
        <v>4.0369088811995383E-3</v>
      </c>
    </row>
    <row r="32" spans="1:6" x14ac:dyDescent="0.25">
      <c r="A32" s="370">
        <v>1202</v>
      </c>
      <c r="B32" s="370" t="s">
        <v>261</v>
      </c>
      <c r="C32" s="370">
        <v>752</v>
      </c>
      <c r="D32" s="370">
        <v>752</v>
      </c>
      <c r="E32" s="370">
        <v>3</v>
      </c>
      <c r="F32" s="371">
        <v>3.9893617021276593E-3</v>
      </c>
    </row>
    <row r="33" spans="1:6" x14ac:dyDescent="0.25">
      <c r="A33" s="370">
        <v>1702</v>
      </c>
      <c r="B33" s="370" t="s">
        <v>310</v>
      </c>
      <c r="C33" s="370">
        <v>2079</v>
      </c>
      <c r="D33" s="370">
        <v>2079</v>
      </c>
      <c r="E33" s="370">
        <v>8</v>
      </c>
      <c r="F33" s="371">
        <v>3.8480038480038481E-3</v>
      </c>
    </row>
    <row r="34" spans="1:6" x14ac:dyDescent="0.25">
      <c r="A34" s="370">
        <v>2002</v>
      </c>
      <c r="B34" s="370" t="s">
        <v>296</v>
      </c>
      <c r="C34" s="370">
        <v>4556</v>
      </c>
      <c r="D34" s="370">
        <v>4556</v>
      </c>
      <c r="E34" s="370">
        <v>12</v>
      </c>
      <c r="F34" s="371">
        <v>2.6338893766461808E-3</v>
      </c>
    </row>
    <row r="35" spans="1:6" x14ac:dyDescent="0.25">
      <c r="A35" s="370">
        <v>5113</v>
      </c>
      <c r="B35" s="370" t="s">
        <v>292</v>
      </c>
      <c r="C35" s="370">
        <v>4954</v>
      </c>
      <c r="D35" s="370">
        <v>4954</v>
      </c>
      <c r="E35" s="370">
        <v>11</v>
      </c>
      <c r="F35" s="371">
        <v>2.2204279370205892E-3</v>
      </c>
    </row>
    <row r="36" spans="1:6" x14ac:dyDescent="0.25">
      <c r="A36" s="370">
        <v>4043</v>
      </c>
      <c r="B36" s="370" t="s">
        <v>303</v>
      </c>
      <c r="C36" s="370">
        <v>14231</v>
      </c>
      <c r="D36" s="370">
        <v>14231</v>
      </c>
      <c r="E36" s="370">
        <v>29</v>
      </c>
      <c r="F36" s="371">
        <v>2.0378047923547186E-3</v>
      </c>
    </row>
    <row r="37" spans="1:6" x14ac:dyDescent="0.25">
      <c r="A37" s="370">
        <v>5705</v>
      </c>
      <c r="B37" s="370" t="s">
        <v>282</v>
      </c>
      <c r="C37" s="370">
        <v>2687</v>
      </c>
      <c r="D37" s="370">
        <v>2687</v>
      </c>
      <c r="E37" s="370">
        <v>5</v>
      </c>
      <c r="F37" s="371">
        <v>1.8608113137327876E-3</v>
      </c>
    </row>
    <row r="38" spans="1:6" x14ac:dyDescent="0.25">
      <c r="A38" s="370">
        <v>5202</v>
      </c>
      <c r="B38" s="370" t="s">
        <v>285</v>
      </c>
      <c r="C38" s="370">
        <v>3546</v>
      </c>
      <c r="D38" s="370">
        <v>3546</v>
      </c>
      <c r="E38" s="370">
        <v>6</v>
      </c>
      <c r="F38" s="371">
        <v>1.6920473773265651E-3</v>
      </c>
    </row>
    <row r="39" spans="1:6" ht="31.5" x14ac:dyDescent="0.25">
      <c r="A39" s="370">
        <v>602</v>
      </c>
      <c r="B39" s="370" t="s">
        <v>272</v>
      </c>
      <c r="C39" s="370">
        <v>1351</v>
      </c>
      <c r="D39" s="370">
        <v>1351</v>
      </c>
      <c r="E39" s="370">
        <v>2</v>
      </c>
      <c r="F39" s="371">
        <v>1.4803849000740192E-3</v>
      </c>
    </row>
    <row r="40" spans="1:6" x14ac:dyDescent="0.25">
      <c r="A40" s="370">
        <v>5902</v>
      </c>
      <c r="B40" s="370" t="s">
        <v>301</v>
      </c>
      <c r="C40" s="370">
        <v>6216</v>
      </c>
      <c r="D40" s="370">
        <v>6216</v>
      </c>
      <c r="E40" s="370">
        <v>9</v>
      </c>
      <c r="F40" s="371">
        <v>1.4478764478764478E-3</v>
      </c>
    </row>
    <row r="41" spans="1:6" x14ac:dyDescent="0.25">
      <c r="A41" s="370">
        <v>3202</v>
      </c>
      <c r="B41" s="370" t="s">
        <v>283</v>
      </c>
      <c r="C41" s="370">
        <v>1779</v>
      </c>
      <c r="D41" s="370">
        <v>1779</v>
      </c>
      <c r="E41" s="370">
        <v>2</v>
      </c>
      <c r="F41" s="371">
        <v>1.1242270938729624E-3</v>
      </c>
    </row>
    <row r="42" spans="1:6" x14ac:dyDescent="0.25">
      <c r="A42" s="370">
        <v>6015</v>
      </c>
      <c r="B42" s="370" t="s">
        <v>274</v>
      </c>
      <c r="C42" s="370">
        <v>1192</v>
      </c>
      <c r="D42" s="370">
        <v>1192</v>
      </c>
      <c r="E42" s="370">
        <v>1</v>
      </c>
      <c r="F42" s="371">
        <v>8.3892617449664428E-4</v>
      </c>
    </row>
    <row r="43" spans="1:6" x14ac:dyDescent="0.25">
      <c r="A43" s="370">
        <v>3501</v>
      </c>
      <c r="B43" s="370" t="s">
        <v>277</v>
      </c>
      <c r="C43" s="370">
        <v>1694</v>
      </c>
      <c r="D43" s="370">
        <v>1694</v>
      </c>
      <c r="E43" s="370">
        <v>1</v>
      </c>
      <c r="F43" s="371">
        <v>5.9031877213695393E-4</v>
      </c>
    </row>
    <row r="44" spans="1:6" x14ac:dyDescent="0.25">
      <c r="A44" s="370">
        <v>2502</v>
      </c>
      <c r="B44" s="370" t="s">
        <v>307</v>
      </c>
      <c r="C44" s="370">
        <v>1775</v>
      </c>
      <c r="D44" s="370">
        <v>1775</v>
      </c>
      <c r="E44" s="370">
        <v>1</v>
      </c>
      <c r="F44" s="371">
        <v>5.6338028169014088E-4</v>
      </c>
    </row>
    <row r="45" spans="1:6" x14ac:dyDescent="0.25">
      <c r="A45" s="370">
        <v>3409</v>
      </c>
      <c r="B45" s="370" t="s">
        <v>278</v>
      </c>
      <c r="C45" s="370">
        <v>1959</v>
      </c>
      <c r="D45" s="370">
        <v>1959</v>
      </c>
      <c r="E45" s="370">
        <v>1</v>
      </c>
      <c r="F45" s="371">
        <v>5.1046452271567128E-4</v>
      </c>
    </row>
    <row r="46" spans="1:6" x14ac:dyDescent="0.25">
      <c r="A46" s="370">
        <v>2102</v>
      </c>
      <c r="B46" s="370" t="s">
        <v>286</v>
      </c>
      <c r="C46" s="370">
        <v>2004</v>
      </c>
      <c r="D46" s="370">
        <v>2004</v>
      </c>
      <c r="E46" s="370">
        <v>1</v>
      </c>
      <c r="F46" s="371">
        <v>4.9900199600798399E-4</v>
      </c>
    </row>
    <row r="47" spans="1:6" ht="31.5" x14ac:dyDescent="0.25">
      <c r="A47" s="370">
        <v>5306</v>
      </c>
      <c r="B47" s="370" t="s">
        <v>299</v>
      </c>
      <c r="C47" s="370">
        <v>6228</v>
      </c>
      <c r="D47" s="370">
        <v>6228</v>
      </c>
      <c r="E47" s="370">
        <v>2</v>
      </c>
      <c r="F47" s="371">
        <v>3.2113037893384712E-4</v>
      </c>
    </row>
    <row r="48" spans="1:6" x14ac:dyDescent="0.25">
      <c r="A48" s="372">
        <v>202</v>
      </c>
      <c r="B48" s="372" t="s">
        <v>273</v>
      </c>
      <c r="C48" s="372">
        <v>674</v>
      </c>
      <c r="D48" s="372">
        <v>674</v>
      </c>
      <c r="E48" s="372"/>
      <c r="F48" s="373">
        <v>0</v>
      </c>
    </row>
    <row r="49" spans="1:6" x14ac:dyDescent="0.25">
      <c r="A49" s="372">
        <v>302</v>
      </c>
      <c r="B49" s="372" t="s">
        <v>266</v>
      </c>
      <c r="C49" s="372">
        <v>819</v>
      </c>
      <c r="D49" s="372">
        <v>819</v>
      </c>
      <c r="E49" s="372"/>
      <c r="F49" s="373">
        <v>0</v>
      </c>
    </row>
    <row r="50" spans="1:6" x14ac:dyDescent="0.25">
      <c r="A50" s="372">
        <v>701</v>
      </c>
      <c r="B50" s="372" t="s">
        <v>293</v>
      </c>
      <c r="C50" s="372">
        <v>5243</v>
      </c>
      <c r="D50" s="372">
        <v>5243</v>
      </c>
      <c r="E50" s="372"/>
      <c r="F50" s="373">
        <v>0</v>
      </c>
    </row>
    <row r="51" spans="1:6" x14ac:dyDescent="0.25">
      <c r="A51" s="372">
        <v>1002</v>
      </c>
      <c r="B51" s="372" t="s">
        <v>270</v>
      </c>
      <c r="C51" s="372">
        <v>1401</v>
      </c>
      <c r="D51" s="372">
        <v>1401</v>
      </c>
      <c r="E51" s="372"/>
      <c r="F51" s="373">
        <v>0</v>
      </c>
    </row>
    <row r="52" spans="1:6" x14ac:dyDescent="0.25">
      <c r="A52" s="372">
        <v>1402</v>
      </c>
      <c r="B52" s="372" t="s">
        <v>276</v>
      </c>
      <c r="C52" s="372">
        <v>972</v>
      </c>
      <c r="D52" s="372">
        <v>972</v>
      </c>
      <c r="E52" s="372"/>
      <c r="F52" s="373">
        <v>0</v>
      </c>
    </row>
    <row r="53" spans="1:6" x14ac:dyDescent="0.25">
      <c r="A53" s="372">
        <v>1502</v>
      </c>
      <c r="B53" s="372" t="s">
        <v>287</v>
      </c>
      <c r="C53" s="372">
        <v>3400</v>
      </c>
      <c r="D53" s="372">
        <v>3400</v>
      </c>
      <c r="E53" s="372"/>
      <c r="F53" s="373">
        <v>0</v>
      </c>
    </row>
    <row r="54" spans="1:6" ht="31.5" x14ac:dyDescent="0.25">
      <c r="A54" s="372">
        <v>1602</v>
      </c>
      <c r="B54" s="372" t="s">
        <v>267</v>
      </c>
      <c r="C54" s="372">
        <v>956</v>
      </c>
      <c r="D54" s="372">
        <v>956</v>
      </c>
      <c r="E54" s="372"/>
      <c r="F54" s="373">
        <v>0</v>
      </c>
    </row>
    <row r="55" spans="1:6" x14ac:dyDescent="0.25">
      <c r="A55" s="372">
        <v>1802</v>
      </c>
      <c r="B55" s="372" t="s">
        <v>264</v>
      </c>
      <c r="C55" s="372">
        <v>495</v>
      </c>
      <c r="D55" s="372">
        <v>495</v>
      </c>
      <c r="E55" s="372"/>
      <c r="F55" s="373">
        <v>0</v>
      </c>
    </row>
    <row r="56" spans="1:6" x14ac:dyDescent="0.25">
      <c r="A56" s="372">
        <v>1902</v>
      </c>
      <c r="B56" s="372" t="s">
        <v>257</v>
      </c>
      <c r="C56" s="372">
        <v>587</v>
      </c>
      <c r="D56" s="372">
        <v>587</v>
      </c>
      <c r="E56" s="372"/>
      <c r="F56" s="373">
        <v>0</v>
      </c>
    </row>
    <row r="57" spans="1:6" x14ac:dyDescent="0.25">
      <c r="A57" s="372">
        <v>3002</v>
      </c>
      <c r="B57" s="372" t="s">
        <v>284</v>
      </c>
      <c r="C57" s="372">
        <v>2512</v>
      </c>
      <c r="D57" s="372">
        <v>2512</v>
      </c>
      <c r="E57" s="372"/>
      <c r="F57" s="373">
        <v>0</v>
      </c>
    </row>
    <row r="58" spans="1:6" ht="31.5" x14ac:dyDescent="0.25">
      <c r="A58" s="372">
        <v>3302</v>
      </c>
      <c r="B58" s="372" t="s">
        <v>279</v>
      </c>
      <c r="C58" s="372">
        <v>2008</v>
      </c>
      <c r="D58" s="372">
        <v>2008</v>
      </c>
      <c r="E58" s="372"/>
      <c r="F58" s="373">
        <v>0</v>
      </c>
    </row>
    <row r="59" spans="1:6" x14ac:dyDescent="0.25">
      <c r="A59" s="372">
        <v>4024</v>
      </c>
      <c r="B59" s="372" t="s">
        <v>289</v>
      </c>
      <c r="C59" s="372">
        <v>4123</v>
      </c>
      <c r="D59" s="372">
        <v>4123</v>
      </c>
      <c r="E59" s="372"/>
      <c r="F59" s="373">
        <v>0</v>
      </c>
    </row>
    <row r="60" spans="1:6" x14ac:dyDescent="0.25">
      <c r="A60" s="372">
        <v>4098</v>
      </c>
      <c r="B60" s="372" t="s">
        <v>288</v>
      </c>
      <c r="C60" s="372">
        <v>5533</v>
      </c>
      <c r="D60" s="372">
        <v>5533</v>
      </c>
      <c r="E60" s="372"/>
      <c r="F60" s="373">
        <v>0</v>
      </c>
    </row>
    <row r="61" spans="1:6" x14ac:dyDescent="0.25">
      <c r="A61" s="372">
        <v>5401</v>
      </c>
      <c r="B61" s="372" t="s">
        <v>295</v>
      </c>
      <c r="C61" s="372">
        <v>6217</v>
      </c>
      <c r="D61" s="372">
        <v>6217</v>
      </c>
      <c r="E61" s="372"/>
      <c r="F61" s="373">
        <v>0</v>
      </c>
    </row>
    <row r="62" spans="1:6" x14ac:dyDescent="0.25">
      <c r="A62" s="372">
        <v>6004</v>
      </c>
      <c r="B62" s="372" t="s">
        <v>260</v>
      </c>
      <c r="C62" s="372">
        <v>358</v>
      </c>
      <c r="D62" s="372">
        <v>358</v>
      </c>
      <c r="E62" s="372"/>
      <c r="F62" s="373">
        <v>0</v>
      </c>
    </row>
    <row r="63" spans="1:6" x14ac:dyDescent="0.25">
      <c r="A63" s="372">
        <v>6016</v>
      </c>
      <c r="B63" s="372" t="s">
        <v>302</v>
      </c>
      <c r="C63" s="372">
        <v>8314</v>
      </c>
      <c r="D63" s="372">
        <v>8314</v>
      </c>
      <c r="E63" s="372"/>
      <c r="F63" s="373">
        <v>0</v>
      </c>
    </row>
    <row r="64" spans="1:6" s="355" customFormat="1" x14ac:dyDescent="0.25">
      <c r="A64" s="360">
        <v>6011</v>
      </c>
      <c r="B64" s="360" t="s">
        <v>255</v>
      </c>
      <c r="C64" s="360">
        <v>25</v>
      </c>
      <c r="D64" s="360">
        <v>25</v>
      </c>
      <c r="E64" s="360"/>
      <c r="F64" s="361" t="s">
        <v>304</v>
      </c>
    </row>
    <row r="65" spans="1:6" s="355" customFormat="1" x14ac:dyDescent="0.25">
      <c r="A65" s="360">
        <v>6025</v>
      </c>
      <c r="B65" s="360" t="s">
        <v>259</v>
      </c>
      <c r="C65" s="360">
        <v>583</v>
      </c>
      <c r="D65" s="360">
        <v>583</v>
      </c>
      <c r="E65" s="360"/>
      <c r="F65" s="361" t="s">
        <v>304</v>
      </c>
    </row>
    <row r="66" spans="1:6" x14ac:dyDescent="0.25">
      <c r="A66" s="356">
        <v>3412</v>
      </c>
      <c r="B66" s="356" t="s">
        <v>254</v>
      </c>
      <c r="C66" s="356">
        <v>0</v>
      </c>
      <c r="D66" s="356">
        <v>0</v>
      </c>
      <c r="E66" s="356"/>
      <c r="F66" s="357" t="s">
        <v>304</v>
      </c>
    </row>
    <row r="67" spans="1:6" x14ac:dyDescent="0.25">
      <c r="A67" s="356">
        <v>3413</v>
      </c>
      <c r="B67" s="356" t="s">
        <v>253</v>
      </c>
      <c r="C67" s="356">
        <v>0</v>
      </c>
      <c r="D67" s="356">
        <v>0</v>
      </c>
      <c r="E67" s="356">
        <v>1</v>
      </c>
      <c r="F67" s="357" t="s">
        <v>304</v>
      </c>
    </row>
    <row r="68" spans="1:6" x14ac:dyDescent="0.25">
      <c r="A68" s="356">
        <v>3414</v>
      </c>
      <c r="B68" s="356" t="s">
        <v>306</v>
      </c>
      <c r="C68" s="356">
        <v>0</v>
      </c>
      <c r="D68" s="356">
        <v>0</v>
      </c>
      <c r="E68" s="356">
        <v>69</v>
      </c>
      <c r="F68" s="357" t="s">
        <v>304</v>
      </c>
    </row>
    <row r="69" spans="1:6" ht="31.5" x14ac:dyDescent="0.25">
      <c r="A69" s="358">
        <v>3415</v>
      </c>
      <c r="B69" s="358" t="s">
        <v>305</v>
      </c>
      <c r="C69" s="358"/>
      <c r="D69" s="358"/>
      <c r="E69" s="358">
        <v>1</v>
      </c>
      <c r="F69" s="359" t="s">
        <v>304</v>
      </c>
    </row>
    <row r="70" spans="1:6" x14ac:dyDescent="0.25">
      <c r="A70" s="358">
        <v>4003</v>
      </c>
      <c r="B70" s="358" t="s">
        <v>331</v>
      </c>
      <c r="C70" s="358">
        <v>0</v>
      </c>
      <c r="D70" s="358">
        <v>0</v>
      </c>
      <c r="E70" s="358"/>
      <c r="F70" s="359" t="s">
        <v>304</v>
      </c>
    </row>
    <row r="71" spans="1:6" x14ac:dyDescent="0.25">
      <c r="A71" s="358">
        <v>4004</v>
      </c>
      <c r="B71" s="358" t="s">
        <v>332</v>
      </c>
      <c r="C71" s="358">
        <v>0</v>
      </c>
      <c r="D71" s="358">
        <v>0</v>
      </c>
      <c r="E71" s="358">
        <v>1</v>
      </c>
      <c r="F71" s="359" t="s">
        <v>304</v>
      </c>
    </row>
    <row r="72" spans="1:6" ht="31.5" x14ac:dyDescent="0.25">
      <c r="A72" s="360">
        <v>4005</v>
      </c>
      <c r="B72" s="360" t="s">
        <v>364</v>
      </c>
      <c r="C72" s="360"/>
      <c r="D72" s="360"/>
      <c r="E72" s="360">
        <v>1</v>
      </c>
      <c r="F72" s="361" t="s">
        <v>304</v>
      </c>
    </row>
    <row r="73" spans="1:6" x14ac:dyDescent="0.25">
      <c r="A73" s="360">
        <v>4018</v>
      </c>
      <c r="B73" s="360" t="s">
        <v>252</v>
      </c>
      <c r="C73" s="360">
        <v>2</v>
      </c>
      <c r="D73" s="360">
        <v>2</v>
      </c>
      <c r="E73" s="360"/>
      <c r="F73" s="361" t="s">
        <v>304</v>
      </c>
    </row>
    <row r="74" spans="1:6" x14ac:dyDescent="0.25">
      <c r="A74" s="360">
        <v>4021</v>
      </c>
      <c r="B74" s="360" t="s">
        <v>251</v>
      </c>
      <c r="C74" s="360">
        <v>0</v>
      </c>
      <c r="D74" s="360">
        <v>0</v>
      </c>
      <c r="E74" s="360"/>
      <c r="F74" s="361" t="s">
        <v>304</v>
      </c>
    </row>
    <row r="75" spans="1:6" x14ac:dyDescent="0.25">
      <c r="A75" s="360">
        <v>4022</v>
      </c>
      <c r="B75" s="360" t="s">
        <v>250</v>
      </c>
      <c r="C75" s="360">
        <v>0</v>
      </c>
      <c r="D75" s="360">
        <v>0</v>
      </c>
      <c r="E75" s="360"/>
      <c r="F75" s="361" t="s">
        <v>304</v>
      </c>
    </row>
    <row r="76" spans="1:6" x14ac:dyDescent="0.25">
      <c r="A76" s="360">
        <v>4023</v>
      </c>
      <c r="B76" s="360" t="s">
        <v>249</v>
      </c>
      <c r="C76" s="360">
        <v>0</v>
      </c>
      <c r="D76" s="360">
        <v>0</v>
      </c>
      <c r="E76" s="360"/>
      <c r="F76" s="361" t="s">
        <v>304</v>
      </c>
    </row>
    <row r="77" spans="1:6" x14ac:dyDescent="0.25">
      <c r="A77" s="360">
        <v>4044</v>
      </c>
      <c r="B77" s="360" t="s">
        <v>333</v>
      </c>
      <c r="C77" s="360">
        <v>0</v>
      </c>
      <c r="D77" s="360">
        <v>0</v>
      </c>
      <c r="E77" s="360"/>
      <c r="F77" s="361" t="s">
        <v>304</v>
      </c>
    </row>
    <row r="78" spans="1:6" x14ac:dyDescent="0.25">
      <c r="A78" s="362">
        <v>4051</v>
      </c>
      <c r="B78" s="362" t="s">
        <v>334</v>
      </c>
      <c r="C78" s="362">
        <v>0</v>
      </c>
      <c r="D78" s="362">
        <v>0</v>
      </c>
      <c r="E78" s="362"/>
      <c r="F78" s="363" t="s">
        <v>304</v>
      </c>
    </row>
    <row r="79" spans="1:6" s="364" customFormat="1" x14ac:dyDescent="0.25">
      <c r="A79" s="360">
        <v>5002</v>
      </c>
      <c r="B79" s="360" t="s">
        <v>329</v>
      </c>
      <c r="C79" s="360">
        <v>117</v>
      </c>
      <c r="D79" s="360">
        <v>117</v>
      </c>
      <c r="E79" s="360"/>
      <c r="F79" s="361" t="s">
        <v>367</v>
      </c>
    </row>
    <row r="80" spans="1:6" ht="31.5" x14ac:dyDescent="0.25">
      <c r="A80" s="360">
        <v>5003</v>
      </c>
      <c r="B80" s="360" t="s">
        <v>330</v>
      </c>
      <c r="C80" s="360">
        <v>164</v>
      </c>
      <c r="D80" s="360">
        <v>164</v>
      </c>
      <c r="E80" s="360"/>
      <c r="F80" s="361" t="s">
        <v>367</v>
      </c>
    </row>
    <row r="81" spans="1:6" x14ac:dyDescent="0.25">
      <c r="A81" s="362">
        <v>5018</v>
      </c>
      <c r="B81" s="362" t="s">
        <v>247</v>
      </c>
      <c r="C81" s="362">
        <v>0</v>
      </c>
      <c r="D81" s="362">
        <v>0</v>
      </c>
      <c r="E81" s="362"/>
      <c r="F81" s="363" t="s">
        <v>304</v>
      </c>
    </row>
    <row r="82" spans="1:6" x14ac:dyDescent="0.25">
      <c r="A82" s="365">
        <v>5606</v>
      </c>
      <c r="B82" s="365" t="s">
        <v>246</v>
      </c>
      <c r="C82" s="365">
        <v>0</v>
      </c>
      <c r="D82" s="365">
        <v>0</v>
      </c>
      <c r="E82" s="365"/>
      <c r="F82" s="366" t="s">
        <v>304</v>
      </c>
    </row>
    <row r="83" spans="1:6" x14ac:dyDescent="0.25">
      <c r="A83" s="365">
        <v>6007</v>
      </c>
      <c r="B83" s="365" t="s">
        <v>245</v>
      </c>
      <c r="C83" s="365">
        <v>0</v>
      </c>
      <c r="D83" s="365">
        <v>0</v>
      </c>
      <c r="E83" s="365"/>
      <c r="F83" s="366" t="s">
        <v>304</v>
      </c>
    </row>
    <row r="84" spans="1:6" x14ac:dyDescent="0.25">
      <c r="A84" s="365">
        <v>6008</v>
      </c>
      <c r="B84" s="365" t="s">
        <v>244</v>
      </c>
      <c r="C84" s="365">
        <v>0</v>
      </c>
      <c r="D84" s="365">
        <v>0</v>
      </c>
      <c r="E84" s="365">
        <v>6</v>
      </c>
      <c r="F84" s="366" t="s">
        <v>304</v>
      </c>
    </row>
    <row r="85" spans="1:6" x14ac:dyDescent="0.25">
      <c r="A85" s="365">
        <v>6009</v>
      </c>
      <c r="B85" s="365" t="s">
        <v>243</v>
      </c>
      <c r="C85" s="365">
        <v>0</v>
      </c>
      <c r="D85" s="365">
        <v>0</v>
      </c>
      <c r="E85" s="365">
        <v>6</v>
      </c>
      <c r="F85" s="366" t="s">
        <v>304</v>
      </c>
    </row>
    <row r="86" spans="1:6" x14ac:dyDescent="0.25">
      <c r="A86" s="365">
        <v>6019</v>
      </c>
      <c r="B86" s="365" t="s">
        <v>242</v>
      </c>
      <c r="C86" s="365">
        <v>0</v>
      </c>
      <c r="D86" s="365">
        <v>0</v>
      </c>
      <c r="E86" s="365"/>
      <c r="F86" s="366" t="s">
        <v>304</v>
      </c>
    </row>
    <row r="87" spans="1:6" x14ac:dyDescent="0.25">
      <c r="A87" s="365">
        <v>6021</v>
      </c>
      <c r="B87" s="365" t="s">
        <v>241</v>
      </c>
      <c r="C87" s="365">
        <v>0</v>
      </c>
      <c r="D87" s="365">
        <v>0</v>
      </c>
      <c r="E87" s="365"/>
      <c r="F87" s="366" t="s">
        <v>304</v>
      </c>
    </row>
    <row r="88" spans="1:6" x14ac:dyDescent="0.25">
      <c r="A88" s="365">
        <v>6030</v>
      </c>
      <c r="B88" s="365" t="s">
        <v>240</v>
      </c>
      <c r="C88" s="365">
        <v>0</v>
      </c>
      <c r="D88" s="365">
        <v>0</v>
      </c>
      <c r="E88" s="365"/>
      <c r="F88" s="366" t="s">
        <v>304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zoomScaleNormal="100" workbookViewId="0">
      <selection activeCell="I27" sqref="I27"/>
    </sheetView>
  </sheetViews>
  <sheetFormatPr defaultRowHeight="15" x14ac:dyDescent="0.25"/>
  <cols>
    <col min="1" max="1" width="9.140625" style="135"/>
    <col min="2" max="2" width="36.140625" customWidth="1"/>
    <col min="3" max="4" width="17.28515625" style="135" customWidth="1"/>
    <col min="5" max="5" width="15" style="176" customWidth="1"/>
    <col min="6" max="6" width="17.28515625" style="135" customWidth="1"/>
    <col min="8" max="8" width="23.7109375" customWidth="1"/>
  </cols>
  <sheetData>
    <row r="1" spans="1:6" ht="42" customHeight="1" x14ac:dyDescent="0.25">
      <c r="A1" s="352" t="s">
        <v>335</v>
      </c>
      <c r="B1" s="352"/>
      <c r="C1" s="352"/>
      <c r="D1" s="352"/>
      <c r="E1" s="352"/>
    </row>
    <row r="2" spans="1:6" s="135" customFormat="1" ht="105" x14ac:dyDescent="0.25">
      <c r="A2" s="137" t="s">
        <v>1</v>
      </c>
      <c r="B2" s="301" t="s">
        <v>71</v>
      </c>
      <c r="C2" s="136" t="s">
        <v>365</v>
      </c>
      <c r="D2" s="136" t="s">
        <v>366</v>
      </c>
      <c r="E2" s="174" t="s">
        <v>336</v>
      </c>
      <c r="F2" s="175"/>
    </row>
    <row r="3" spans="1:6" x14ac:dyDescent="0.25">
      <c r="A3" s="302">
        <v>4044</v>
      </c>
      <c r="B3" s="294" t="s">
        <v>333</v>
      </c>
      <c r="C3" s="302">
        <v>2645</v>
      </c>
      <c r="D3" s="303">
        <v>1192</v>
      </c>
      <c r="E3" s="304">
        <f>D3/C3</f>
        <v>0.45066162570888468</v>
      </c>
      <c r="F3" s="175"/>
    </row>
    <row r="4" spans="1:6" x14ac:dyDescent="0.25">
      <c r="A4" s="302">
        <v>2602</v>
      </c>
      <c r="B4" s="294" t="s">
        <v>317</v>
      </c>
      <c r="C4" s="302">
        <v>1651</v>
      </c>
      <c r="D4" s="303">
        <v>520</v>
      </c>
      <c r="E4" s="304">
        <f>D4/C4</f>
        <v>0.31496062992125984</v>
      </c>
      <c r="F4" s="175"/>
    </row>
    <row r="5" spans="1:6" x14ac:dyDescent="0.25">
      <c r="A5" s="302">
        <v>3414</v>
      </c>
      <c r="B5" s="294" t="s">
        <v>306</v>
      </c>
      <c r="C5" s="302">
        <v>684</v>
      </c>
      <c r="D5" s="303">
        <v>213</v>
      </c>
      <c r="E5" s="304">
        <f>D5/C5</f>
        <v>0.31140350877192985</v>
      </c>
      <c r="F5" s="175"/>
    </row>
    <row r="6" spans="1:6" ht="45" x14ac:dyDescent="0.25">
      <c r="A6" s="305">
        <v>6013</v>
      </c>
      <c r="B6" s="294" t="s">
        <v>322</v>
      </c>
      <c r="C6" s="302"/>
      <c r="D6" s="303">
        <v>24</v>
      </c>
      <c r="E6" s="304">
        <v>0.3</v>
      </c>
      <c r="F6" s="175"/>
    </row>
    <row r="7" spans="1:6" x14ac:dyDescent="0.25">
      <c r="A7" s="306">
        <v>4050</v>
      </c>
      <c r="B7" s="260" t="s">
        <v>309</v>
      </c>
      <c r="C7" s="306">
        <v>2248</v>
      </c>
      <c r="D7" s="172">
        <v>624</v>
      </c>
      <c r="E7" s="307">
        <f t="shared" ref="E7:E70" si="0">D7/C7</f>
        <v>0.27758007117437722</v>
      </c>
      <c r="F7" s="175"/>
    </row>
    <row r="8" spans="1:6" x14ac:dyDescent="0.25">
      <c r="A8" s="306">
        <v>4004</v>
      </c>
      <c r="B8" s="260" t="s">
        <v>332</v>
      </c>
      <c r="C8" s="306">
        <v>3295</v>
      </c>
      <c r="D8" s="172">
        <v>902</v>
      </c>
      <c r="E8" s="307">
        <f t="shared" si="0"/>
        <v>0.27374810318664644</v>
      </c>
      <c r="F8" s="175"/>
    </row>
    <row r="9" spans="1:6" x14ac:dyDescent="0.25">
      <c r="A9" s="306">
        <v>5501</v>
      </c>
      <c r="B9" s="260" t="s">
        <v>275</v>
      </c>
      <c r="C9" s="306">
        <v>2572</v>
      </c>
      <c r="D9" s="172">
        <v>656</v>
      </c>
      <c r="E9" s="307">
        <f t="shared" si="0"/>
        <v>0.25505443234836706</v>
      </c>
      <c r="F9" s="175"/>
    </row>
    <row r="10" spans="1:6" x14ac:dyDescent="0.25">
      <c r="A10" s="306">
        <v>6008</v>
      </c>
      <c r="B10" s="260" t="s">
        <v>244</v>
      </c>
      <c r="C10" s="306">
        <v>4988</v>
      </c>
      <c r="D10" s="172">
        <v>1219</v>
      </c>
      <c r="E10" s="307">
        <f t="shared" si="0"/>
        <v>0.24438652766639934</v>
      </c>
      <c r="F10" s="175"/>
    </row>
    <row r="11" spans="1:6" x14ac:dyDescent="0.25">
      <c r="A11" s="306">
        <v>402</v>
      </c>
      <c r="B11" s="260" t="s">
        <v>281</v>
      </c>
      <c r="C11" s="306">
        <v>2404</v>
      </c>
      <c r="D11" s="172">
        <v>585</v>
      </c>
      <c r="E11" s="307">
        <f t="shared" si="0"/>
        <v>0.24334442595673877</v>
      </c>
      <c r="F11" s="175"/>
    </row>
    <row r="12" spans="1:6" x14ac:dyDescent="0.25">
      <c r="A12" s="306">
        <v>4043</v>
      </c>
      <c r="B12" s="260" t="s">
        <v>303</v>
      </c>
      <c r="C12" s="306">
        <v>6631</v>
      </c>
      <c r="D12" s="172">
        <v>1362</v>
      </c>
      <c r="E12" s="307">
        <f t="shared" si="0"/>
        <v>0.20539888402955814</v>
      </c>
      <c r="F12" s="175"/>
    </row>
    <row r="13" spans="1:6" x14ac:dyDescent="0.25">
      <c r="A13" s="306">
        <v>5602</v>
      </c>
      <c r="B13" s="260" t="s">
        <v>319</v>
      </c>
      <c r="C13" s="306">
        <v>9552</v>
      </c>
      <c r="D13" s="172">
        <v>1795</v>
      </c>
      <c r="E13" s="307">
        <f t="shared" si="0"/>
        <v>0.18791876046901174</v>
      </c>
      <c r="F13" s="175"/>
    </row>
    <row r="14" spans="1:6" x14ac:dyDescent="0.25">
      <c r="A14" s="306">
        <v>3419</v>
      </c>
      <c r="B14" s="260" t="s">
        <v>256</v>
      </c>
      <c r="C14" s="306">
        <v>1271</v>
      </c>
      <c r="D14" s="172">
        <v>235</v>
      </c>
      <c r="E14" s="307">
        <f t="shared" si="0"/>
        <v>0.1848937844217152</v>
      </c>
      <c r="F14" s="175"/>
    </row>
    <row r="15" spans="1:6" x14ac:dyDescent="0.25">
      <c r="A15" s="306">
        <v>3415</v>
      </c>
      <c r="B15" s="260" t="s">
        <v>337</v>
      </c>
      <c r="C15" s="306">
        <v>369</v>
      </c>
      <c r="D15" s="172">
        <v>67</v>
      </c>
      <c r="E15" s="307">
        <f t="shared" si="0"/>
        <v>0.18157181571815717</v>
      </c>
      <c r="F15" s="175"/>
    </row>
    <row r="16" spans="1:6" x14ac:dyDescent="0.25">
      <c r="A16" s="306">
        <v>5113</v>
      </c>
      <c r="B16" s="260" t="s">
        <v>292</v>
      </c>
      <c r="C16" s="306">
        <v>3270</v>
      </c>
      <c r="D16" s="172">
        <v>585</v>
      </c>
      <c r="E16" s="307">
        <f t="shared" si="0"/>
        <v>0.17889908256880735</v>
      </c>
      <c r="F16" s="175"/>
    </row>
    <row r="17" spans="1:6" x14ac:dyDescent="0.25">
      <c r="A17" s="306">
        <v>6015</v>
      </c>
      <c r="B17" s="260" t="s">
        <v>274</v>
      </c>
      <c r="C17" s="306">
        <v>1514</v>
      </c>
      <c r="D17" s="172">
        <v>244</v>
      </c>
      <c r="E17" s="307">
        <f t="shared" si="0"/>
        <v>0.16116248348745046</v>
      </c>
      <c r="F17" s="175"/>
    </row>
    <row r="18" spans="1:6" x14ac:dyDescent="0.25">
      <c r="A18" s="306">
        <v>1302</v>
      </c>
      <c r="B18" s="260" t="s">
        <v>290</v>
      </c>
      <c r="C18" s="306">
        <v>8570</v>
      </c>
      <c r="D18" s="172">
        <v>1226</v>
      </c>
      <c r="E18" s="307">
        <f t="shared" si="0"/>
        <v>0.14305717619603267</v>
      </c>
      <c r="F18" s="175"/>
    </row>
    <row r="19" spans="1:6" x14ac:dyDescent="0.25">
      <c r="A19" s="308">
        <v>1002</v>
      </c>
      <c r="B19" s="309" t="s">
        <v>270</v>
      </c>
      <c r="C19" s="308">
        <v>2921</v>
      </c>
      <c r="D19" s="310">
        <v>366</v>
      </c>
      <c r="E19" s="311">
        <f t="shared" si="0"/>
        <v>0.12529955494693598</v>
      </c>
      <c r="F19" s="175"/>
    </row>
    <row r="20" spans="1:6" x14ac:dyDescent="0.25">
      <c r="A20" s="308">
        <v>3102</v>
      </c>
      <c r="B20" s="309" t="s">
        <v>314</v>
      </c>
      <c r="C20" s="308">
        <v>19107</v>
      </c>
      <c r="D20" s="310">
        <v>2226</v>
      </c>
      <c r="E20" s="311">
        <f t="shared" si="0"/>
        <v>0.1165018056209766</v>
      </c>
      <c r="F20" s="175"/>
    </row>
    <row r="21" spans="1:6" x14ac:dyDescent="0.25">
      <c r="A21" s="308">
        <v>6009</v>
      </c>
      <c r="B21" s="309" t="s">
        <v>243</v>
      </c>
      <c r="C21" s="308">
        <v>1752</v>
      </c>
      <c r="D21" s="310">
        <v>191</v>
      </c>
      <c r="E21" s="311">
        <f t="shared" si="0"/>
        <v>0.10901826484018265</v>
      </c>
      <c r="F21" s="175"/>
    </row>
    <row r="22" spans="1:6" ht="30" x14ac:dyDescent="0.25">
      <c r="A22" s="308">
        <v>3302</v>
      </c>
      <c r="B22" s="309" t="s">
        <v>279</v>
      </c>
      <c r="C22" s="308">
        <v>6967</v>
      </c>
      <c r="D22" s="310">
        <v>738</v>
      </c>
      <c r="E22" s="311">
        <f t="shared" si="0"/>
        <v>0.10592794603129037</v>
      </c>
      <c r="F22" s="175"/>
    </row>
    <row r="23" spans="1:6" x14ac:dyDescent="0.25">
      <c r="A23" s="308">
        <v>2702</v>
      </c>
      <c r="B23" s="309" t="s">
        <v>263</v>
      </c>
      <c r="C23" s="308">
        <v>1313</v>
      </c>
      <c r="D23" s="310">
        <v>139</v>
      </c>
      <c r="E23" s="311">
        <f t="shared" si="0"/>
        <v>0.10586443259710586</v>
      </c>
      <c r="F23" s="175"/>
    </row>
    <row r="24" spans="1:6" x14ac:dyDescent="0.25">
      <c r="A24" s="308">
        <v>5003</v>
      </c>
      <c r="B24" s="309" t="s">
        <v>330</v>
      </c>
      <c r="C24" s="308">
        <v>25175</v>
      </c>
      <c r="D24" s="310">
        <v>2660</v>
      </c>
      <c r="E24" s="311">
        <f t="shared" si="0"/>
        <v>0.10566037735849057</v>
      </c>
      <c r="F24" s="175"/>
    </row>
    <row r="25" spans="1:6" x14ac:dyDescent="0.25">
      <c r="A25" s="308">
        <v>5606</v>
      </c>
      <c r="B25" s="309" t="s">
        <v>246</v>
      </c>
      <c r="C25" s="308">
        <v>5612</v>
      </c>
      <c r="D25" s="310">
        <v>568</v>
      </c>
      <c r="E25" s="311">
        <f t="shared" si="0"/>
        <v>0.10121168923734854</v>
      </c>
      <c r="F25" s="175"/>
    </row>
    <row r="26" spans="1:6" x14ac:dyDescent="0.25">
      <c r="A26" s="308">
        <v>802</v>
      </c>
      <c r="B26" s="309" t="s">
        <v>269</v>
      </c>
      <c r="C26" s="308">
        <v>2122</v>
      </c>
      <c r="D26" s="310">
        <v>212</v>
      </c>
      <c r="E26" s="311">
        <f t="shared" si="0"/>
        <v>9.9905749293119697E-2</v>
      </c>
      <c r="F26" s="175"/>
    </row>
    <row r="27" spans="1:6" x14ac:dyDescent="0.25">
      <c r="A27" s="308">
        <v>5902</v>
      </c>
      <c r="B27" s="309" t="s">
        <v>301</v>
      </c>
      <c r="C27" s="308">
        <v>9275</v>
      </c>
      <c r="D27" s="310">
        <v>912</v>
      </c>
      <c r="E27" s="311">
        <f t="shared" si="0"/>
        <v>9.8328840970350398E-2</v>
      </c>
      <c r="F27" s="175"/>
    </row>
    <row r="28" spans="1:6" x14ac:dyDescent="0.25">
      <c r="A28" s="308">
        <v>5401</v>
      </c>
      <c r="B28" s="309" t="s">
        <v>295</v>
      </c>
      <c r="C28" s="308">
        <v>15239</v>
      </c>
      <c r="D28" s="310">
        <v>1394</v>
      </c>
      <c r="E28" s="311">
        <f t="shared" si="0"/>
        <v>9.1475818623269242E-2</v>
      </c>
      <c r="F28" s="175"/>
    </row>
    <row r="29" spans="1:6" x14ac:dyDescent="0.25">
      <c r="A29" s="308">
        <v>1902</v>
      </c>
      <c r="B29" s="309" t="s">
        <v>257</v>
      </c>
      <c r="C29" s="308">
        <v>7801</v>
      </c>
      <c r="D29" s="310">
        <v>701</v>
      </c>
      <c r="E29" s="311">
        <f t="shared" si="0"/>
        <v>8.986027432380464E-2</v>
      </c>
      <c r="F29" s="175"/>
    </row>
    <row r="30" spans="1:6" x14ac:dyDescent="0.25">
      <c r="A30" s="308">
        <v>2302</v>
      </c>
      <c r="B30" s="309" t="s">
        <v>258</v>
      </c>
      <c r="C30" s="308">
        <v>1833</v>
      </c>
      <c r="D30" s="310">
        <v>163</v>
      </c>
      <c r="E30" s="311">
        <f t="shared" si="0"/>
        <v>8.8925259138025098E-2</v>
      </c>
      <c r="F30" s="175"/>
    </row>
    <row r="31" spans="1:6" x14ac:dyDescent="0.25">
      <c r="A31" s="308">
        <v>2402</v>
      </c>
      <c r="B31" s="309" t="s">
        <v>318</v>
      </c>
      <c r="C31" s="308">
        <v>2206</v>
      </c>
      <c r="D31" s="310">
        <v>169</v>
      </c>
      <c r="E31" s="311">
        <f t="shared" si="0"/>
        <v>7.6609247506799635E-2</v>
      </c>
      <c r="F31" s="175"/>
    </row>
    <row r="32" spans="1:6" ht="30" x14ac:dyDescent="0.25">
      <c r="A32" s="308">
        <v>602</v>
      </c>
      <c r="B32" s="309" t="s">
        <v>272</v>
      </c>
      <c r="C32" s="308">
        <v>3470</v>
      </c>
      <c r="D32" s="310">
        <v>249</v>
      </c>
      <c r="E32" s="311">
        <f t="shared" si="0"/>
        <v>7.1757925072046105E-2</v>
      </c>
      <c r="F32" s="175"/>
    </row>
    <row r="33" spans="1:6" x14ac:dyDescent="0.25">
      <c r="A33" s="308">
        <v>1402</v>
      </c>
      <c r="B33" s="309" t="s">
        <v>276</v>
      </c>
      <c r="C33" s="308">
        <v>2328</v>
      </c>
      <c r="D33" s="310">
        <v>161</v>
      </c>
      <c r="E33" s="311">
        <f t="shared" si="0"/>
        <v>6.9158075601374575E-2</v>
      </c>
      <c r="F33" s="175"/>
    </row>
    <row r="34" spans="1:6" ht="30" x14ac:dyDescent="0.25">
      <c r="A34" s="308">
        <v>5716</v>
      </c>
      <c r="B34" s="309" t="s">
        <v>311</v>
      </c>
      <c r="C34" s="308">
        <v>4886</v>
      </c>
      <c r="D34" s="310">
        <v>328</v>
      </c>
      <c r="E34" s="311">
        <f t="shared" si="0"/>
        <v>6.7130577159230459E-2</v>
      </c>
      <c r="F34" s="175"/>
    </row>
    <row r="35" spans="1:6" x14ac:dyDescent="0.25">
      <c r="A35" s="308">
        <v>502</v>
      </c>
      <c r="B35" s="309" t="s">
        <v>265</v>
      </c>
      <c r="C35" s="308">
        <v>2142</v>
      </c>
      <c r="D35" s="310">
        <v>137</v>
      </c>
      <c r="E35" s="311">
        <f t="shared" si="0"/>
        <v>6.3958916900093365E-2</v>
      </c>
      <c r="F35" s="175"/>
    </row>
    <row r="36" spans="1:6" x14ac:dyDescent="0.25">
      <c r="A36" s="308">
        <v>3422</v>
      </c>
      <c r="B36" s="309" t="s">
        <v>280</v>
      </c>
      <c r="C36" s="308">
        <v>2424</v>
      </c>
      <c r="D36" s="310">
        <v>141</v>
      </c>
      <c r="E36" s="311">
        <f t="shared" si="0"/>
        <v>5.8168316831683171E-2</v>
      </c>
      <c r="F36" s="175"/>
    </row>
    <row r="37" spans="1:6" x14ac:dyDescent="0.25">
      <c r="A37" s="308">
        <v>6030</v>
      </c>
      <c r="B37" s="309" t="s">
        <v>240</v>
      </c>
      <c r="C37" s="308">
        <v>3147</v>
      </c>
      <c r="D37" s="310">
        <v>183</v>
      </c>
      <c r="E37" s="311">
        <f t="shared" si="0"/>
        <v>5.8150619637750235E-2</v>
      </c>
      <c r="F37" s="175"/>
    </row>
    <row r="38" spans="1:6" x14ac:dyDescent="0.25">
      <c r="A38" s="308">
        <v>6002</v>
      </c>
      <c r="B38" s="309" t="s">
        <v>298</v>
      </c>
      <c r="C38" s="308">
        <v>106532</v>
      </c>
      <c r="D38" s="310">
        <v>4671</v>
      </c>
      <c r="E38" s="311">
        <f t="shared" si="0"/>
        <v>4.3845980550444939E-2</v>
      </c>
      <c r="F38" s="175"/>
    </row>
    <row r="39" spans="1:6" ht="30" x14ac:dyDescent="0.25">
      <c r="A39" s="308">
        <v>5306</v>
      </c>
      <c r="B39" s="309" t="s">
        <v>299</v>
      </c>
      <c r="C39" s="308">
        <v>9657</v>
      </c>
      <c r="D39" s="310">
        <v>390</v>
      </c>
      <c r="E39" s="311">
        <f t="shared" si="0"/>
        <v>4.03852127990059E-2</v>
      </c>
      <c r="F39" s="175"/>
    </row>
    <row r="40" spans="1:6" x14ac:dyDescent="0.25">
      <c r="A40" s="308">
        <v>2002</v>
      </c>
      <c r="B40" s="309" t="s">
        <v>296</v>
      </c>
      <c r="C40" s="308">
        <v>5674</v>
      </c>
      <c r="D40" s="310">
        <v>223</v>
      </c>
      <c r="E40" s="311">
        <f t="shared" si="0"/>
        <v>3.9302079661614378E-2</v>
      </c>
      <c r="F40" s="175"/>
    </row>
    <row r="41" spans="1:6" ht="30" x14ac:dyDescent="0.25">
      <c r="A41" s="308">
        <v>5903</v>
      </c>
      <c r="B41" s="309" t="s">
        <v>291</v>
      </c>
      <c r="C41" s="308">
        <v>2342</v>
      </c>
      <c r="D41" s="310">
        <v>90</v>
      </c>
      <c r="E41" s="311">
        <f t="shared" si="0"/>
        <v>3.8428693424423573E-2</v>
      </c>
      <c r="F41" s="175"/>
    </row>
    <row r="42" spans="1:6" x14ac:dyDescent="0.25">
      <c r="A42" s="308">
        <v>2202</v>
      </c>
      <c r="B42" s="309" t="s">
        <v>271</v>
      </c>
      <c r="C42" s="308">
        <v>1999</v>
      </c>
      <c r="D42" s="310">
        <v>74</v>
      </c>
      <c r="E42" s="311">
        <f t="shared" si="0"/>
        <v>3.701850925462731E-2</v>
      </c>
      <c r="F42" s="175"/>
    </row>
    <row r="43" spans="1:6" x14ac:dyDescent="0.25">
      <c r="A43" s="308">
        <v>2102</v>
      </c>
      <c r="B43" s="309" t="s">
        <v>286</v>
      </c>
      <c r="C43" s="308">
        <v>1742</v>
      </c>
      <c r="D43" s="310">
        <v>64</v>
      </c>
      <c r="E43" s="311">
        <f t="shared" si="0"/>
        <v>3.6739380022962113E-2</v>
      </c>
      <c r="F43" s="175"/>
    </row>
    <row r="44" spans="1:6" x14ac:dyDescent="0.25">
      <c r="A44" s="308">
        <v>3409</v>
      </c>
      <c r="B44" s="309" t="s">
        <v>278</v>
      </c>
      <c r="C44" s="308">
        <v>23791</v>
      </c>
      <c r="D44" s="310">
        <v>868</v>
      </c>
      <c r="E44" s="311">
        <f t="shared" si="0"/>
        <v>3.6484384851414399E-2</v>
      </c>
      <c r="F44" s="175"/>
    </row>
    <row r="45" spans="1:6" x14ac:dyDescent="0.25">
      <c r="A45" s="308">
        <v>902</v>
      </c>
      <c r="B45" s="309" t="s">
        <v>294</v>
      </c>
      <c r="C45" s="308">
        <v>11130</v>
      </c>
      <c r="D45" s="310">
        <v>328</v>
      </c>
      <c r="E45" s="311">
        <f t="shared" si="0"/>
        <v>2.9469901168014376E-2</v>
      </c>
      <c r="F45" s="175"/>
    </row>
    <row r="46" spans="1:6" ht="30" x14ac:dyDescent="0.25">
      <c r="A46" s="308">
        <v>1602</v>
      </c>
      <c r="B46" s="309" t="s">
        <v>267</v>
      </c>
      <c r="C46" s="308">
        <v>2404</v>
      </c>
      <c r="D46" s="310">
        <v>63</v>
      </c>
      <c r="E46" s="311">
        <f t="shared" si="0"/>
        <v>2.6206322795341099E-2</v>
      </c>
      <c r="F46" s="175"/>
    </row>
    <row r="47" spans="1:6" x14ac:dyDescent="0.25">
      <c r="A47" s="308">
        <v>5721</v>
      </c>
      <c r="B47" s="309" t="s">
        <v>316</v>
      </c>
      <c r="C47" s="308">
        <v>2773</v>
      </c>
      <c r="D47" s="310">
        <v>67</v>
      </c>
      <c r="E47" s="311">
        <f t="shared" si="0"/>
        <v>2.416155787955283E-2</v>
      </c>
      <c r="F47" s="175"/>
    </row>
    <row r="48" spans="1:6" x14ac:dyDescent="0.25">
      <c r="A48" s="308">
        <v>4099</v>
      </c>
      <c r="B48" s="309" t="s">
        <v>297</v>
      </c>
      <c r="C48" s="308">
        <v>2642</v>
      </c>
      <c r="D48" s="310">
        <v>61</v>
      </c>
      <c r="E48" s="311">
        <f t="shared" si="0"/>
        <v>2.3088569265707796E-2</v>
      </c>
      <c r="F48" s="175"/>
    </row>
    <row r="49" spans="1:6" x14ac:dyDescent="0.25">
      <c r="A49" s="308">
        <v>701</v>
      </c>
      <c r="B49" s="309" t="s">
        <v>293</v>
      </c>
      <c r="C49" s="308">
        <v>5892</v>
      </c>
      <c r="D49" s="310">
        <v>132</v>
      </c>
      <c r="E49" s="311">
        <f t="shared" si="0"/>
        <v>2.2403258655804479E-2</v>
      </c>
      <c r="F49" s="175"/>
    </row>
    <row r="50" spans="1:6" x14ac:dyDescent="0.25">
      <c r="A50" s="308">
        <v>4003</v>
      </c>
      <c r="B50" s="309" t="s">
        <v>331</v>
      </c>
      <c r="C50" s="308">
        <v>3474</v>
      </c>
      <c r="D50" s="310">
        <v>77</v>
      </c>
      <c r="E50" s="311">
        <f t="shared" si="0"/>
        <v>2.2164651698330456E-2</v>
      </c>
      <c r="F50" s="175"/>
    </row>
    <row r="51" spans="1:6" x14ac:dyDescent="0.25">
      <c r="A51" s="308">
        <v>5002</v>
      </c>
      <c r="B51" s="309" t="s">
        <v>329</v>
      </c>
      <c r="C51" s="308">
        <v>44592</v>
      </c>
      <c r="D51" s="310">
        <v>883</v>
      </c>
      <c r="E51" s="311">
        <f t="shared" si="0"/>
        <v>1.9801758162899176E-2</v>
      </c>
      <c r="F51" s="175"/>
    </row>
    <row r="52" spans="1:6" x14ac:dyDescent="0.25">
      <c r="A52" s="308">
        <v>302</v>
      </c>
      <c r="B52" s="309" t="s">
        <v>266</v>
      </c>
      <c r="C52" s="308">
        <v>1931</v>
      </c>
      <c r="D52" s="310">
        <v>37</v>
      </c>
      <c r="E52" s="311">
        <f t="shared" si="0"/>
        <v>1.9161056447436563E-2</v>
      </c>
      <c r="F52" s="175"/>
    </row>
    <row r="53" spans="1:6" x14ac:dyDescent="0.25">
      <c r="A53" s="308">
        <v>1702</v>
      </c>
      <c r="B53" s="309" t="s">
        <v>310</v>
      </c>
      <c r="C53" s="308">
        <v>9198</v>
      </c>
      <c r="D53" s="310">
        <v>149</v>
      </c>
      <c r="E53" s="311">
        <f t="shared" si="0"/>
        <v>1.6199173733420308E-2</v>
      </c>
      <c r="F53" s="175"/>
    </row>
    <row r="54" spans="1:6" x14ac:dyDescent="0.25">
      <c r="A54" s="308">
        <v>5018</v>
      </c>
      <c r="B54" s="309" t="s">
        <v>247</v>
      </c>
      <c r="C54" s="308">
        <v>6270</v>
      </c>
      <c r="D54" s="310">
        <v>93</v>
      </c>
      <c r="E54" s="311">
        <f t="shared" si="0"/>
        <v>1.4832535885167464E-2</v>
      </c>
      <c r="F54" s="175"/>
    </row>
    <row r="55" spans="1:6" x14ac:dyDescent="0.25">
      <c r="A55" s="308">
        <v>5705</v>
      </c>
      <c r="B55" s="309" t="s">
        <v>282</v>
      </c>
      <c r="C55" s="308">
        <v>1318</v>
      </c>
      <c r="D55" s="310">
        <v>19</v>
      </c>
      <c r="E55" s="311">
        <f t="shared" si="0"/>
        <v>1.4415781487101669E-2</v>
      </c>
      <c r="F55" s="175"/>
    </row>
    <row r="56" spans="1:6" x14ac:dyDescent="0.25">
      <c r="A56" s="308">
        <v>4021</v>
      </c>
      <c r="B56" s="309" t="s">
        <v>251</v>
      </c>
      <c r="C56" s="308">
        <v>19034</v>
      </c>
      <c r="D56" s="310">
        <v>272</v>
      </c>
      <c r="E56" s="311">
        <f t="shared" si="0"/>
        <v>1.4290217505516444E-2</v>
      </c>
      <c r="F56" s="175"/>
    </row>
    <row r="57" spans="1:6" x14ac:dyDescent="0.25">
      <c r="A57" s="308">
        <v>5715</v>
      </c>
      <c r="B57" s="309" t="s">
        <v>320</v>
      </c>
      <c r="C57" s="308">
        <v>4742</v>
      </c>
      <c r="D57" s="310">
        <v>60</v>
      </c>
      <c r="E57" s="311">
        <f t="shared" si="0"/>
        <v>1.2652889076339097E-2</v>
      </c>
      <c r="F57" s="175"/>
    </row>
    <row r="58" spans="1:6" x14ac:dyDescent="0.25">
      <c r="A58" s="308">
        <v>202</v>
      </c>
      <c r="B58" s="309" t="s">
        <v>273</v>
      </c>
      <c r="C58" s="308">
        <v>5252</v>
      </c>
      <c r="D58" s="310">
        <v>60</v>
      </c>
      <c r="E58" s="311">
        <f t="shared" si="0"/>
        <v>1.1424219345011425E-2</v>
      </c>
      <c r="F58" s="175"/>
    </row>
    <row r="59" spans="1:6" x14ac:dyDescent="0.25">
      <c r="A59" s="308">
        <v>3501</v>
      </c>
      <c r="B59" s="309" t="s">
        <v>277</v>
      </c>
      <c r="C59" s="308">
        <v>12778</v>
      </c>
      <c r="D59" s="310">
        <v>139</v>
      </c>
      <c r="E59" s="311">
        <f t="shared" si="0"/>
        <v>1.0878071685709813E-2</v>
      </c>
      <c r="F59" s="175"/>
    </row>
    <row r="60" spans="1:6" x14ac:dyDescent="0.25">
      <c r="A60" s="308">
        <v>1102</v>
      </c>
      <c r="B60" s="309" t="s">
        <v>312</v>
      </c>
      <c r="C60" s="308">
        <v>2766</v>
      </c>
      <c r="D60" s="310">
        <v>27</v>
      </c>
      <c r="E60" s="311">
        <f t="shared" si="0"/>
        <v>9.7613882863340565E-3</v>
      </c>
      <c r="F60" s="175"/>
    </row>
    <row r="61" spans="1:6" x14ac:dyDescent="0.25">
      <c r="A61" s="308">
        <v>4022</v>
      </c>
      <c r="B61" s="309" t="s">
        <v>250</v>
      </c>
      <c r="C61" s="308">
        <v>19232</v>
      </c>
      <c r="D61" s="310">
        <v>172</v>
      </c>
      <c r="E61" s="311">
        <f t="shared" si="0"/>
        <v>8.9434276206322803E-3</v>
      </c>
      <c r="F61" s="175"/>
    </row>
    <row r="62" spans="1:6" x14ac:dyDescent="0.25">
      <c r="A62" s="308">
        <v>5702</v>
      </c>
      <c r="B62" s="309" t="s">
        <v>268</v>
      </c>
      <c r="C62" s="308">
        <v>1398</v>
      </c>
      <c r="D62" s="310">
        <v>12</v>
      </c>
      <c r="E62" s="311">
        <f t="shared" si="0"/>
        <v>8.5836909871244635E-3</v>
      </c>
      <c r="F62" s="175"/>
    </row>
    <row r="63" spans="1:6" x14ac:dyDescent="0.25">
      <c r="A63" s="308">
        <v>5015</v>
      </c>
      <c r="B63" s="309" t="s">
        <v>248</v>
      </c>
      <c r="C63" s="308">
        <v>4658</v>
      </c>
      <c r="D63" s="310">
        <v>33</v>
      </c>
      <c r="E63" s="311">
        <f t="shared" si="0"/>
        <v>7.0845856590811508E-3</v>
      </c>
      <c r="F63" s="175"/>
    </row>
    <row r="64" spans="1:6" x14ac:dyDescent="0.25">
      <c r="A64" s="308">
        <v>6025</v>
      </c>
      <c r="B64" s="309" t="s">
        <v>259</v>
      </c>
      <c r="C64" s="308">
        <v>4757</v>
      </c>
      <c r="D64" s="310">
        <v>32</v>
      </c>
      <c r="E64" s="311">
        <f t="shared" si="0"/>
        <v>6.726928736598697E-3</v>
      </c>
      <c r="F64" s="175"/>
    </row>
    <row r="65" spans="1:6" x14ac:dyDescent="0.25">
      <c r="A65" s="308">
        <v>1802</v>
      </c>
      <c r="B65" s="309" t="s">
        <v>264</v>
      </c>
      <c r="C65" s="308">
        <v>2940</v>
      </c>
      <c r="D65" s="310">
        <v>19</v>
      </c>
      <c r="E65" s="311">
        <f t="shared" si="0"/>
        <v>6.4625850340136052E-3</v>
      </c>
      <c r="F65" s="175"/>
    </row>
    <row r="66" spans="1:6" x14ac:dyDescent="0.25">
      <c r="A66" s="308">
        <v>3412</v>
      </c>
      <c r="B66" s="309" t="s">
        <v>254</v>
      </c>
      <c r="C66" s="308">
        <v>473</v>
      </c>
      <c r="D66" s="310">
        <v>3</v>
      </c>
      <c r="E66" s="311">
        <f t="shared" si="0"/>
        <v>6.3424947145877377E-3</v>
      </c>
      <c r="F66" s="175"/>
    </row>
    <row r="67" spans="1:6" x14ac:dyDescent="0.25">
      <c r="A67" s="308">
        <v>5202</v>
      </c>
      <c r="B67" s="309" t="s">
        <v>285</v>
      </c>
      <c r="C67" s="308">
        <v>21751</v>
      </c>
      <c r="D67" s="310">
        <v>129</v>
      </c>
      <c r="E67" s="311">
        <f t="shared" si="0"/>
        <v>5.9307618040549863E-3</v>
      </c>
      <c r="F67" s="175"/>
    </row>
    <row r="68" spans="1:6" x14ac:dyDescent="0.25">
      <c r="A68" s="308">
        <v>5207</v>
      </c>
      <c r="B68" s="309" t="s">
        <v>300</v>
      </c>
      <c r="C68" s="308">
        <v>8255</v>
      </c>
      <c r="D68" s="310">
        <v>39</v>
      </c>
      <c r="E68" s="311">
        <f t="shared" si="0"/>
        <v>4.7244094488188976E-3</v>
      </c>
      <c r="F68" s="175"/>
    </row>
    <row r="69" spans="1:6" x14ac:dyDescent="0.25">
      <c r="A69" s="308">
        <v>3202</v>
      </c>
      <c r="B69" s="309" t="s">
        <v>283</v>
      </c>
      <c r="C69" s="308">
        <v>3021</v>
      </c>
      <c r="D69" s="310">
        <v>14</v>
      </c>
      <c r="E69" s="311">
        <f t="shared" si="0"/>
        <v>4.6342270771267792E-3</v>
      </c>
      <c r="F69" s="175"/>
    </row>
    <row r="70" spans="1:6" x14ac:dyDescent="0.25">
      <c r="A70" s="308">
        <v>4005</v>
      </c>
      <c r="B70" s="309" t="s">
        <v>338</v>
      </c>
      <c r="C70" s="308">
        <v>700</v>
      </c>
      <c r="D70" s="310">
        <v>3</v>
      </c>
      <c r="E70" s="311">
        <f t="shared" si="0"/>
        <v>4.2857142857142859E-3</v>
      </c>
      <c r="F70" s="175"/>
    </row>
    <row r="71" spans="1:6" x14ac:dyDescent="0.25">
      <c r="A71" s="308">
        <v>3413</v>
      </c>
      <c r="B71" s="309" t="s">
        <v>253</v>
      </c>
      <c r="C71" s="308">
        <v>989</v>
      </c>
      <c r="D71" s="310">
        <v>4</v>
      </c>
      <c r="E71" s="311">
        <f t="shared" ref="E71:E87" si="1">D71/C71</f>
        <v>4.0444893832153692E-3</v>
      </c>
      <c r="F71" s="175"/>
    </row>
    <row r="72" spans="1:6" x14ac:dyDescent="0.25">
      <c r="A72" s="308">
        <v>3002</v>
      </c>
      <c r="B72" s="309" t="s">
        <v>284</v>
      </c>
      <c r="C72" s="308">
        <v>7498</v>
      </c>
      <c r="D72" s="310">
        <v>29</v>
      </c>
      <c r="E72" s="311">
        <f t="shared" si="1"/>
        <v>3.8676980528140835E-3</v>
      </c>
      <c r="F72" s="175"/>
    </row>
    <row r="73" spans="1:6" x14ac:dyDescent="0.25">
      <c r="A73" s="308">
        <v>2502</v>
      </c>
      <c r="B73" s="309" t="s">
        <v>307</v>
      </c>
      <c r="C73" s="308">
        <v>1908</v>
      </c>
      <c r="D73" s="310">
        <v>6</v>
      </c>
      <c r="E73" s="311">
        <f t="shared" si="1"/>
        <v>3.1446540880503146E-3</v>
      </c>
      <c r="F73" s="175"/>
    </row>
    <row r="74" spans="1:6" x14ac:dyDescent="0.25">
      <c r="A74" s="308">
        <v>1502</v>
      </c>
      <c r="B74" s="309" t="s">
        <v>287</v>
      </c>
      <c r="C74" s="308">
        <v>7521</v>
      </c>
      <c r="D74" s="310">
        <v>21</v>
      </c>
      <c r="E74" s="311">
        <f t="shared" si="1"/>
        <v>2.7921818907060232E-3</v>
      </c>
      <c r="F74" s="175"/>
    </row>
    <row r="75" spans="1:6" x14ac:dyDescent="0.25">
      <c r="A75" s="308">
        <v>6016</v>
      </c>
      <c r="B75" s="309" t="s">
        <v>302</v>
      </c>
      <c r="C75" s="308">
        <v>31880</v>
      </c>
      <c r="D75" s="310">
        <v>87</v>
      </c>
      <c r="E75" s="311">
        <f t="shared" si="1"/>
        <v>2.7289836888331242E-3</v>
      </c>
      <c r="F75" s="175"/>
    </row>
    <row r="76" spans="1:6" x14ac:dyDescent="0.25">
      <c r="A76" s="308">
        <v>6004</v>
      </c>
      <c r="B76" s="309" t="s">
        <v>260</v>
      </c>
      <c r="C76" s="308">
        <v>1103</v>
      </c>
      <c r="D76" s="310">
        <v>3</v>
      </c>
      <c r="E76" s="311">
        <f t="shared" si="1"/>
        <v>2.7198549410698096E-3</v>
      </c>
      <c r="F76" s="175"/>
    </row>
    <row r="77" spans="1:6" x14ac:dyDescent="0.25">
      <c r="A77" s="308">
        <v>3408</v>
      </c>
      <c r="B77" s="309" t="s">
        <v>313</v>
      </c>
      <c r="C77" s="308">
        <v>6353</v>
      </c>
      <c r="D77" s="310">
        <v>16</v>
      </c>
      <c r="E77" s="311">
        <f t="shared" si="1"/>
        <v>2.5184951991185267E-3</v>
      </c>
      <c r="F77" s="175"/>
    </row>
    <row r="78" spans="1:6" x14ac:dyDescent="0.25">
      <c r="A78" s="308">
        <v>6011</v>
      </c>
      <c r="B78" s="309" t="s">
        <v>255</v>
      </c>
      <c r="C78" s="308">
        <v>6712</v>
      </c>
      <c r="D78" s="310">
        <v>16</v>
      </c>
      <c r="E78" s="311">
        <f t="shared" si="1"/>
        <v>2.3837902264600714E-3</v>
      </c>
      <c r="F78" s="175"/>
    </row>
    <row r="79" spans="1:6" x14ac:dyDescent="0.25">
      <c r="A79" s="308">
        <v>1202</v>
      </c>
      <c r="B79" s="309" t="s">
        <v>261</v>
      </c>
      <c r="C79" s="308">
        <v>7672</v>
      </c>
      <c r="D79" s="310">
        <v>14</v>
      </c>
      <c r="E79" s="311">
        <f t="shared" si="1"/>
        <v>1.8248175182481751E-3</v>
      </c>
      <c r="F79" s="175"/>
    </row>
    <row r="80" spans="1:6" x14ac:dyDescent="0.25">
      <c r="A80" s="308">
        <v>6021</v>
      </c>
      <c r="B80" s="309" t="s">
        <v>241</v>
      </c>
      <c r="C80" s="308">
        <v>19424</v>
      </c>
      <c r="D80" s="310">
        <v>21</v>
      </c>
      <c r="E80" s="311">
        <f t="shared" si="1"/>
        <v>1.0811367380560131E-3</v>
      </c>
      <c r="F80" s="175"/>
    </row>
    <row r="81" spans="1:6" x14ac:dyDescent="0.25">
      <c r="A81" s="308">
        <v>5017</v>
      </c>
      <c r="B81" s="309" t="s">
        <v>308</v>
      </c>
      <c r="C81" s="308">
        <v>19603</v>
      </c>
      <c r="D81" s="310">
        <v>21</v>
      </c>
      <c r="E81" s="311">
        <f t="shared" si="1"/>
        <v>1.0712646023567822E-3</v>
      </c>
      <c r="F81" s="175"/>
    </row>
    <row r="82" spans="1:6" x14ac:dyDescent="0.25">
      <c r="A82" s="308">
        <v>4098</v>
      </c>
      <c r="B82" s="309" t="s">
        <v>288</v>
      </c>
      <c r="C82" s="308">
        <v>3971</v>
      </c>
      <c r="D82" s="310">
        <v>4</v>
      </c>
      <c r="E82" s="311">
        <f t="shared" si="1"/>
        <v>1.007302946361118E-3</v>
      </c>
      <c r="F82" s="175"/>
    </row>
    <row r="83" spans="1:6" x14ac:dyDescent="0.25">
      <c r="A83" s="308">
        <v>4018</v>
      </c>
      <c r="B83" s="309" t="s">
        <v>252</v>
      </c>
      <c r="C83" s="308">
        <v>9458</v>
      </c>
      <c r="D83" s="310">
        <v>7</v>
      </c>
      <c r="E83" s="311">
        <f t="shared" si="1"/>
        <v>7.4011418904631001E-4</v>
      </c>
      <c r="F83" s="175"/>
    </row>
    <row r="84" spans="1:6" x14ac:dyDescent="0.25">
      <c r="A84" s="308">
        <v>5201</v>
      </c>
      <c r="B84" s="309" t="s">
        <v>315</v>
      </c>
      <c r="C84" s="308">
        <v>2022</v>
      </c>
      <c r="D84" s="310">
        <v>1</v>
      </c>
      <c r="E84" s="311">
        <f t="shared" si="1"/>
        <v>4.9455984174085062E-4</v>
      </c>
      <c r="F84" s="175"/>
    </row>
    <row r="85" spans="1:6" x14ac:dyDescent="0.25">
      <c r="A85" s="308">
        <v>6007</v>
      </c>
      <c r="B85" s="309" t="s">
        <v>245</v>
      </c>
      <c r="C85" s="308">
        <v>19360</v>
      </c>
      <c r="D85" s="310">
        <v>7</v>
      </c>
      <c r="E85" s="311">
        <f t="shared" si="1"/>
        <v>3.6157024793388428E-4</v>
      </c>
      <c r="F85" s="175"/>
    </row>
    <row r="86" spans="1:6" x14ac:dyDescent="0.25">
      <c r="A86" s="308">
        <v>4023</v>
      </c>
      <c r="B86" s="309" t="s">
        <v>249</v>
      </c>
      <c r="C86" s="308">
        <v>8177</v>
      </c>
      <c r="D86" s="310">
        <v>2</v>
      </c>
      <c r="E86" s="311">
        <f t="shared" si="1"/>
        <v>2.4458847988259754E-4</v>
      </c>
      <c r="F86" s="175"/>
    </row>
    <row r="87" spans="1:6" x14ac:dyDescent="0.25">
      <c r="A87" s="308">
        <v>4024</v>
      </c>
      <c r="B87" s="309" t="s">
        <v>289</v>
      </c>
      <c r="C87" s="308">
        <v>75945</v>
      </c>
      <c r="D87" s="310">
        <v>6</v>
      </c>
      <c r="E87" s="311">
        <f t="shared" si="1"/>
        <v>7.9004542761208771E-5</v>
      </c>
      <c r="F87" s="175"/>
    </row>
    <row r="88" spans="1:6" x14ac:dyDescent="0.25">
      <c r="A88" s="297"/>
      <c r="B88" s="298"/>
      <c r="C88" s="297"/>
      <c r="D88" s="297"/>
      <c r="E88" s="299"/>
      <c r="F88" s="175"/>
    </row>
    <row r="89" spans="1:6" x14ac:dyDescent="0.25">
      <c r="A89" s="297"/>
      <c r="B89" s="298"/>
      <c r="C89" s="297"/>
      <c r="D89" s="297"/>
      <c r="E89" s="299"/>
      <c r="F89" s="175"/>
    </row>
    <row r="90" spans="1:6" x14ac:dyDescent="0.25">
      <c r="A90" s="300"/>
      <c r="B90" s="300"/>
      <c r="C90" s="300"/>
      <c r="D90" s="295"/>
      <c r="E90" s="296"/>
      <c r="F90"/>
    </row>
    <row r="91" spans="1:6" x14ac:dyDescent="0.25">
      <c r="F91"/>
    </row>
    <row r="92" spans="1:6" x14ac:dyDescent="0.25">
      <c r="F92"/>
    </row>
    <row r="93" spans="1:6" x14ac:dyDescent="0.25">
      <c r="F93" s="175"/>
    </row>
    <row r="94" spans="1:6" x14ac:dyDescent="0.25">
      <c r="F94" s="175"/>
    </row>
    <row r="95" spans="1:6" x14ac:dyDescent="0.25">
      <c r="A95" s="175"/>
      <c r="B95" s="177"/>
      <c r="C95" s="175"/>
      <c r="D95" s="175"/>
      <c r="E95" s="178"/>
    </row>
    <row r="96" spans="1:6" x14ac:dyDescent="0.25">
      <c r="A96" s="175"/>
      <c r="B96" s="177"/>
      <c r="C96" s="175"/>
      <c r="D96" s="175"/>
      <c r="E96" s="178"/>
    </row>
    <row r="97" spans="1:7" x14ac:dyDescent="0.25">
      <c r="A97" s="175"/>
      <c r="B97" s="177"/>
      <c r="C97" s="175"/>
      <c r="D97" s="175"/>
      <c r="E97" s="178"/>
    </row>
    <row r="98" spans="1:7" x14ac:dyDescent="0.25">
      <c r="A98" s="175"/>
      <c r="B98" s="177"/>
      <c r="C98" s="175"/>
      <c r="D98" s="175"/>
      <c r="E98" s="178"/>
    </row>
    <row r="99" spans="1:7" x14ac:dyDescent="0.25">
      <c r="A99" s="175"/>
      <c r="B99" s="177"/>
      <c r="C99" s="175"/>
      <c r="D99" s="175"/>
      <c r="E99" s="178"/>
    </row>
    <row r="100" spans="1:7" x14ac:dyDescent="0.25">
      <c r="A100" s="175"/>
      <c r="B100" s="177"/>
      <c r="C100" s="175"/>
      <c r="D100" s="175"/>
      <c r="E100" s="178"/>
      <c r="F100" s="175"/>
      <c r="G100" s="177"/>
    </row>
    <row r="101" spans="1:7" x14ac:dyDescent="0.25">
      <c r="A101" s="175"/>
      <c r="B101" s="177"/>
      <c r="C101" s="175"/>
      <c r="D101" s="175"/>
      <c r="E101" s="178"/>
      <c r="F101" s="175"/>
      <c r="G101" s="177"/>
    </row>
    <row r="102" spans="1:7" x14ac:dyDescent="0.25">
      <c r="A102" s="175"/>
      <c r="B102" s="177"/>
      <c r="C102" s="175"/>
      <c r="D102" s="175"/>
      <c r="E102" s="178"/>
      <c r="F102" s="175"/>
      <c r="G102" s="177"/>
    </row>
    <row r="103" spans="1:7" x14ac:dyDescent="0.25">
      <c r="F103" s="175"/>
      <c r="G103" s="177"/>
    </row>
    <row r="104" spans="1:7" x14ac:dyDescent="0.25">
      <c r="F104" s="175"/>
      <c r="G104" s="177"/>
    </row>
    <row r="105" spans="1:7" x14ac:dyDescent="0.25">
      <c r="F105" s="175"/>
      <c r="G105" s="177"/>
    </row>
    <row r="106" spans="1:7" x14ac:dyDescent="0.25">
      <c r="F106" s="175"/>
      <c r="G106" s="177"/>
    </row>
    <row r="107" spans="1:7" x14ac:dyDescent="0.25">
      <c r="F107" s="175"/>
      <c r="G107" s="177"/>
    </row>
  </sheetData>
  <mergeCells count="1">
    <mergeCell ref="A1:E1"/>
  </mergeCells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рейтинг МО на 01.11.2020</vt:lpstr>
      <vt:lpstr>ИПРА</vt:lpstr>
      <vt:lpstr>телемедицинские консультации</vt:lpstr>
      <vt:lpstr>ЭЛН на 01.10.2020</vt:lpstr>
      <vt:lpstr>МСЭ</vt:lpstr>
      <vt:lpstr>057 0101-3009 Направления</vt:lpstr>
      <vt:lpstr>Госпитализации 01.01.-30.10</vt:lpstr>
      <vt:lpstr>'рейтинг МО на 01.11.2020'!Заголовки_для_печати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Лютиков Павел Анатольевич</dc:creator>
  <cp:lastModifiedBy>Михеева Виолетта Викторовна</cp:lastModifiedBy>
  <cp:lastPrinted>2020-11-12T08:20:29Z</cp:lastPrinted>
  <dcterms:created xsi:type="dcterms:W3CDTF">2020-05-27T12:58:33Z</dcterms:created>
  <dcterms:modified xsi:type="dcterms:W3CDTF">2020-11-13T13:07:08Z</dcterms:modified>
</cp:coreProperties>
</file>